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Default Extension="vml" ContentType="application/vnd.openxmlformats-officedocument.vmlDrawing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3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740" yWindow="0" windowWidth="9825" windowHeight="8055" tabRatio="840" activeTab="0"/>
  </bookViews>
  <sheets>
    <sheet name="Οδηγίες" sheetId="1" r:id="rId1"/>
    <sheet name="ΚΟΣΤΟΣ" sheetId="2" r:id="rId2"/>
    <sheet name="ΧΡΗΜΑΤΟΔΟΤΙΚΟ ΣΧΗΜΑ" sheetId="3" r:id="rId3"/>
    <sheet name="ΕΝΙΣΧΥΟΜΕΝΕΣ ΔΑΠΑΝΕΣ-ΕΝΙΣΧΥΣΕΙΣ" sheetId="4" r:id="rId4"/>
    <sheet name="ΠΑΡΑΓΩΓΗ" sheetId="5" r:id="rId5"/>
    <sheet name="ΠΩΛΗΣΕΙΣ" sheetId="6" r:id="rId6"/>
    <sheet name="ΚΥΚΛΟΣ ΕΡΓΑΣΙΩΝ" sheetId="7" r:id="rId7"/>
    <sheet name="Α ΥΛΕΣ" sheetId="8" r:id="rId8"/>
    <sheet name="Β ΥΛΕΣ" sheetId="9" r:id="rId9"/>
    <sheet name="ΕΝΕΡΓΕΙΑ" sheetId="10" r:id="rId10"/>
    <sheet name="ΛΟΙΠΑ ΕΞΟΔΑ" sheetId="11" r:id="rId11"/>
    <sheet name="ΚΟΣΤΟΣ ΠΑΡΑΓΩΓΗΣ" sheetId="12" r:id="rId12"/>
    <sheet name="ΚΕΦΑΛΑΙΟ ΚΙΝΗΣΗΣ" sheetId="13" r:id="rId13"/>
    <sheet name="ΜΑΚΡΟ ΔΑΝΕΙΟ ΜΕ ΕΝΙΣΧΥΣΗ " sheetId="14" r:id="rId14"/>
    <sheet name="ΜΑΚΡΟ ΔΑΝΕΙΟ ΧΩΡΙΣ ΕΝΙΣΧΥΣΗ" sheetId="15" r:id="rId15"/>
    <sheet name="LEASING ΕΠΕΝΔΥΤΙΚΟΥ ΣΧΕΔΙΟΥ" sheetId="16" r:id="rId16"/>
    <sheet name="ΞΕΝΑ ΚΕΦΑΛΑΙΑ" sheetId="17" r:id="rId17"/>
    <sheet name="ΤΟΚΟΧΡΕΟΛΥΣΙΑ ΔΑΝΕΙΩΝ" sheetId="18" r:id="rId18"/>
    <sheet name="ΑΠΟΣΒΕΣΕΙΣ" sheetId="19" r:id="rId19"/>
    <sheet name="ΛΜΟΣ ΕΚΜΕΤ " sheetId="20" r:id="rId20"/>
    <sheet name="ΔΙΑΝΟΜΗ ΚΕΡΔΩΝ" sheetId="21" r:id="rId21"/>
    <sheet name="ΔΕΙΚΤΕΣ ΒΙΩΣΙΜΟΤΗΤΑΣ" sheetId="22" r:id="rId22"/>
    <sheet name="ΥΠΟΛΟΓΙΣΜΟΣ ΔΕΙΚΤΩΝ" sheetId="23" r:id="rId23"/>
    <sheet name="ΡΟΕΣ ΚΕΦΑΛΑΙΟΥ" sheetId="24" r:id="rId24"/>
    <sheet name="IRR" sheetId="25" r:id="rId25"/>
  </sheets>
  <externalReferences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ad" localSheetId="21">#REF!</definedName>
    <definedName name="ad" localSheetId="14">#REF!</definedName>
    <definedName name="ad" localSheetId="16">#REF!</definedName>
    <definedName name="ad" localSheetId="17">#REF!</definedName>
    <definedName name="ad">#REF!</definedName>
    <definedName name="Annual_interest_rate">#REF!</definedName>
    <definedName name="ap" localSheetId="21">#REF!</definedName>
    <definedName name="ap" localSheetId="14">#REF!</definedName>
    <definedName name="ap" localSheetId="16">#REF!</definedName>
    <definedName name="ap" localSheetId="17">#REF!</definedName>
    <definedName name="ap">#REF!</definedName>
    <definedName name="B">#REF!</definedName>
    <definedName name="bi" localSheetId="21">#REF!</definedName>
    <definedName name="bi" localSheetId="14">#REF!</definedName>
    <definedName name="bi" localSheetId="16">#REF!</definedName>
    <definedName name="bi" localSheetId="17">#REF!</definedName>
    <definedName name="bi">#REF!</definedName>
    <definedName name="bk" localSheetId="21">#REF!</definedName>
    <definedName name="bk" localSheetId="14">#REF!</definedName>
    <definedName name="bk" localSheetId="16">#REF!</definedName>
    <definedName name="bk" localSheetId="17">#REF!</definedName>
    <definedName name="bk">#REF!</definedName>
    <definedName name="C_" localSheetId="21">#REF!</definedName>
    <definedName name="C_" localSheetId="14">#REF!</definedName>
    <definedName name="C_" localSheetId="16">#REF!</definedName>
    <definedName name="C_" localSheetId="17">#REF!</definedName>
    <definedName name="C_">#REF!</definedName>
    <definedName name="d" localSheetId="21">#REF!</definedName>
    <definedName name="d" localSheetId="14">#REF!</definedName>
    <definedName name="d" localSheetId="16">#REF!</definedName>
    <definedName name="d" localSheetId="17">#REF!</definedName>
    <definedName name="d">#REF!</definedName>
    <definedName name="dm">#REF!</definedName>
    <definedName name="dt">#REF!</definedName>
    <definedName name="eis" localSheetId="21">#REF!</definedName>
    <definedName name="eis" localSheetId="14">#REF!</definedName>
    <definedName name="eis" localSheetId="16">#REF!</definedName>
    <definedName name="eis" localSheetId="17">#REF!</definedName>
    <definedName name="eis">#REF!</definedName>
    <definedName name="ene">#REF!</definedName>
    <definedName name="ens">#REF!</definedName>
    <definedName name="epa">#REF!</definedName>
    <definedName name="eps">#REF!</definedName>
    <definedName name="First">#REF!</definedName>
    <definedName name="First_payment_due">#REF!</definedName>
    <definedName name="for">#REF!</definedName>
    <definedName name="giannhs" localSheetId="21">#REF!</definedName>
    <definedName name="giannhs" localSheetId="14">#REF!</definedName>
    <definedName name="giannhs" localSheetId="16">#REF!</definedName>
    <definedName name="giannhs" localSheetId="17">#REF!</definedName>
    <definedName name="giannhs">#REF!</definedName>
    <definedName name="il" localSheetId="21">#REF!</definedName>
    <definedName name="il" localSheetId="14">#REF!</definedName>
    <definedName name="il" localSheetId="16">#REF!</definedName>
    <definedName name="il" localSheetId="17">#REF!</definedName>
    <definedName name="il">#REF!</definedName>
    <definedName name="isf">#REF!</definedName>
    <definedName name="isk">#REF!</definedName>
    <definedName name="J" localSheetId="21">#REF!</definedName>
    <definedName name="J" localSheetId="14">#REF!</definedName>
    <definedName name="J" localSheetId="16">#REF!</definedName>
    <definedName name="J" localSheetId="17">#REF!</definedName>
    <definedName name="J">#REF!</definedName>
    <definedName name="K" localSheetId="21">#REF!</definedName>
    <definedName name="K" localSheetId="14">#REF!</definedName>
    <definedName name="K" localSheetId="16">#REF!</definedName>
    <definedName name="K" localSheetId="17">#REF!</definedName>
    <definedName name="K">#REF!</definedName>
    <definedName name="lmt">#REF!</definedName>
    <definedName name="ltd">#REF!</definedName>
    <definedName name="max">#REF!</definedName>
    <definedName name="maxp">#REF!</definedName>
    <definedName name="maxps">#REF!</definedName>
    <definedName name="mds">#REF!</definedName>
    <definedName name="med">#REF!</definedName>
    <definedName name="medp">#REF!</definedName>
    <definedName name="medps">#REF!</definedName>
    <definedName name="min">#REF!</definedName>
    <definedName name="minp">#REF!</definedName>
    <definedName name="minps">#REF!</definedName>
    <definedName name="MOD">#REF!</definedName>
    <definedName name="modsy">#REF!</definedName>
    <definedName name="Payments_per_year">#REF!</definedName>
    <definedName name="per" localSheetId="21">#REF!</definedName>
    <definedName name="per" localSheetId="14">#REF!</definedName>
    <definedName name="per" localSheetId="16">#REF!</definedName>
    <definedName name="per" localSheetId="17">#REF!</definedName>
    <definedName name="per">#REF!</definedName>
    <definedName name="perr" localSheetId="21">#REF!</definedName>
    <definedName name="perr" localSheetId="14">#REF!</definedName>
    <definedName name="perr" localSheetId="16">#REF!</definedName>
    <definedName name="perr" localSheetId="17">#REF!</definedName>
    <definedName name="perr">#REF!</definedName>
    <definedName name="Pmt_to_use">#REF!</definedName>
    <definedName name="pr" localSheetId="21">#REF!</definedName>
    <definedName name="pr" localSheetId="14">#REF!</definedName>
    <definedName name="pr" localSheetId="16">#REF!</definedName>
    <definedName name="pr" localSheetId="17">#REF!</definedName>
    <definedName name="pr">#REF!</definedName>
    <definedName name="Print_Area_MI">#REF!</definedName>
    <definedName name="psm">#REF!</definedName>
    <definedName name="pssssssss" localSheetId="21">#REF!</definedName>
    <definedName name="pssssssss" localSheetId="14">#REF!</definedName>
    <definedName name="pssssssss" localSheetId="16">#REF!</definedName>
    <definedName name="pssssssss" localSheetId="17">#REF!</definedName>
    <definedName name="pssssssss">#REF!</definedName>
    <definedName name="R_" localSheetId="21">#REF!</definedName>
    <definedName name="R_" localSheetId="14">#REF!</definedName>
    <definedName name="R_" localSheetId="16">#REF!</definedName>
    <definedName name="R_" localSheetId="17">#REF!</definedName>
    <definedName name="R_">#REF!</definedName>
    <definedName name="rmd">#REF!</definedName>
    <definedName name="rperiod">#REF!</definedName>
    <definedName name="se">#REF!</definedName>
    <definedName name="sep" localSheetId="21">'[5]pilot r'!#REF!</definedName>
    <definedName name="sep" localSheetId="14">'[5]pilot r'!#REF!</definedName>
    <definedName name="sep" localSheetId="16">'[5]pilot r'!#REF!</definedName>
    <definedName name="sep" localSheetId="17">'[5]pilot r'!#REF!</definedName>
    <definedName name="sep">'[5]pilot r'!#REF!</definedName>
    <definedName name="sq">'[5]pilot r'!$C$5</definedName>
    <definedName name="sqe">'[2]pilot r'!$C$67</definedName>
    <definedName name="t">'[3]ΔΙΑΝΟΜΗ ΚΕΡΔΩΝ'!$A$3</definedName>
    <definedName name="Term_in_years">#REF!</definedName>
    <definedName name="ΑΜ1">'[2]ΑΜΟΙΒΕΣ - ΜΟΝΙΜΟΙ'!$F$34</definedName>
    <definedName name="ΑΜ2">'[2]ΑΜΟΙΒΕΣ - ΕΠΟΧΙΑΚΟΙ - 8 ΜΗΝ'!$F$34</definedName>
    <definedName name="ΑΜ3">'[2]ΑΜΟΙΒΕΣ - ΕΠΟΧΙΑΚΟΙ - 4 ΜΗΝ'!$F$34</definedName>
    <definedName name="ΑΜ4">'[2]ΑΜΟΙΒΕΣ - ΜΑΘΗΤΕΣ ΣΧΟΛΩΝ'!$F$34</definedName>
    <definedName name="ΑΜ5">'[2]ΑΜΟΙΒΕΣ - ΕΠΟΧΙΑΚΟΙ spa'!$F$34</definedName>
    <definedName name="ΑΞΙΑ_ΤΗΣ_ΕΠΙΧΕΙΡΗΣΗΣ__ΜΙΝ" localSheetId="21">#REF!</definedName>
    <definedName name="ΑΞΙΑ_ΤΗΣ_ΕΠΙΧΕΙΡΗΣΗΣ__ΜΙΝ" localSheetId="14">#REF!</definedName>
    <definedName name="ΑΞΙΑ_ΤΗΣ_ΕΠΙΧΕΙΡΗΣΗΣ__ΜΙΝ" localSheetId="16">#REF!</definedName>
    <definedName name="ΑΞΙΑ_ΤΗΣ_ΕΠΙΧΕΙΡΗΣΗΣ__ΜΙΝ" localSheetId="17">#REF!</definedName>
    <definedName name="ΑΞΙΑ_ΤΗΣ_ΕΠΙΧΕΙΡΗΣΗΣ__ΜΙΝ">#REF!</definedName>
    <definedName name="ΑΠΑ1">'[7]ΛΜΟΣ ΕΚΜΕΤΑΛΛΕΥΣΗΣ'!$C$34</definedName>
    <definedName name="ΑΠΑ2">'[7]ΛΜΟΣ ΕΚΜΕΤΑΛΛΕΥΣΗΣ'!$D$34</definedName>
    <definedName name="ΑΠΑ3">'[7]ΛΜΟΣ ΕΚΜΕΤΑΛΛΕΥΣΗΣ'!$E$34</definedName>
    <definedName name="ΑΠΑ4">'[7]ΛΜΟΣ ΕΚΜΕΤΑΛΛΕΥΣΗΣ'!$F$34</definedName>
    <definedName name="ΑΠΑ5">'[7]ΛΜΟΣ ΕΚΜΕΤΑΛΛΕΥΣΗΣ'!$G$34</definedName>
    <definedName name="ΑΠΟΣΒ">'[2]ΑΠΟΣΒΕΣ'!$F$18</definedName>
    <definedName name="ΑΠΦ1">'[5]ΛΜΟΣ ΕΚΜΕΤΑΛΛΕΥΣΗΣ'!$C$38</definedName>
    <definedName name="ΑΠΦ2">'[7]ΛΜΟΣ ΕΚΜΕΤΑΛΛΕΥΣΗΣ'!$D$38</definedName>
    <definedName name="ΑΠΦ3">'[5]ΛΜΟΣ ΕΚΜΕΤΑΛΛΕΥΣΗΣ'!$E$38</definedName>
    <definedName name="ΑΠΦ4">'[5]ΛΜΟΣ ΕΚΜΕΤΑΛΛΕΥΣΗΣ'!$F$38</definedName>
    <definedName name="ΑΠΦ5">'[5]ΛΜΟΣ ΕΚΜΕΤΑΛΛΕΥΣΗΣ'!$G$38</definedName>
    <definedName name="δ">#REF!</definedName>
    <definedName name="ΔΑ">'[3]σελ 1,2,3,4,5,6,7,9,10,11'!$L$431</definedName>
    <definedName name="δδδδδ" localSheetId="21">#REF!</definedName>
    <definedName name="δδδδδ" localSheetId="14">#REF!</definedName>
    <definedName name="δδδδδ" localSheetId="16">#REF!</definedName>
    <definedName name="δδδδδ" localSheetId="17">#REF!</definedName>
    <definedName name="δδδδδ">#REF!</definedName>
    <definedName name="δνα1">#REF!</definedName>
    <definedName name="δνα10">#REF!</definedName>
    <definedName name="δνα11">#REF!</definedName>
    <definedName name="δνα12">#REF!</definedName>
    <definedName name="δνα2">#REF!</definedName>
    <definedName name="δνα3">#REF!</definedName>
    <definedName name="δνα4">#REF!</definedName>
    <definedName name="δνα5">#REF!</definedName>
    <definedName name="δνα6">#REF!</definedName>
    <definedName name="δνα7">#REF!</definedName>
    <definedName name="δνα8">#REF!</definedName>
    <definedName name="δνα9">#REF!</definedName>
    <definedName name="δνβ1">#REF!</definedName>
    <definedName name="δνβ10">#REF!</definedName>
    <definedName name="δνβ11">#REF!</definedName>
    <definedName name="δνβ12">#REF!</definedName>
    <definedName name="δνβ2">#REF!</definedName>
    <definedName name="δνβ3">#REF!</definedName>
    <definedName name="δνβ4">#REF!</definedName>
    <definedName name="δνβ5">#REF!</definedName>
    <definedName name="δνβ6">#REF!</definedName>
    <definedName name="δνβ7">#REF!</definedName>
    <definedName name="δνβ8">#REF!</definedName>
    <definedName name="δνβ9">#REF!</definedName>
    <definedName name="δνγ1">#REF!</definedName>
    <definedName name="δνγ10">#REF!</definedName>
    <definedName name="δνγ11">#REF!</definedName>
    <definedName name="δνγ12">#REF!</definedName>
    <definedName name="δνγ2">#REF!</definedName>
    <definedName name="δνγ3">#REF!</definedName>
    <definedName name="δνγ4">#REF!</definedName>
    <definedName name="δνγ5">#REF!</definedName>
    <definedName name="δνγ6">#REF!</definedName>
    <definedName name="δνγ7">#REF!</definedName>
    <definedName name="δνγ8">#REF!</definedName>
    <definedName name="δνγ9">#REF!</definedName>
    <definedName name="δνδ1">#REF!</definedName>
    <definedName name="δνδ10">#REF!</definedName>
    <definedName name="δνδ11">#REF!</definedName>
    <definedName name="δνδ12">#REF!</definedName>
    <definedName name="δνδ2">#REF!</definedName>
    <definedName name="δνδ3">#REF!</definedName>
    <definedName name="δνδ4">#REF!</definedName>
    <definedName name="δνδ5">#REF!</definedName>
    <definedName name="δνδ6">#REF!</definedName>
    <definedName name="δνδ7">#REF!</definedName>
    <definedName name="δνδ8">#REF!</definedName>
    <definedName name="δνδ9">#REF!</definedName>
    <definedName name="δνε1">#REF!</definedName>
    <definedName name="δνε10">#REF!</definedName>
    <definedName name="δνε11">#REF!</definedName>
    <definedName name="δνε12">#REF!</definedName>
    <definedName name="δνε2">#REF!</definedName>
    <definedName name="δνε3">#REF!</definedName>
    <definedName name="δνε4">#REF!</definedName>
    <definedName name="δνε5">#REF!</definedName>
    <definedName name="δνε6">#REF!</definedName>
    <definedName name="δνε7">#REF!</definedName>
    <definedName name="δνε8">#REF!</definedName>
    <definedName name="δνε9">#REF!</definedName>
    <definedName name="Δρχ" localSheetId="21">'[4]Sheet1'!#REF!</definedName>
    <definedName name="Δρχ" localSheetId="14">'[4]Sheet1'!#REF!</definedName>
    <definedName name="Δρχ" localSheetId="16">'[4]Sheet1'!#REF!</definedName>
    <definedName name="Δρχ" localSheetId="17">'[4]Sheet1'!#REF!</definedName>
    <definedName name="Δρχ">'[4]Sheet1'!#REF!</definedName>
    <definedName name="ΕΠ">'[3]σελ 1,2,3,4,5,6,7,9,10,11'!$L$440</definedName>
    <definedName name="ΕΠΙΤΟΚΙΟ_ΠΡΟΕΞΟΦΛΗΣΗΣ" localSheetId="21">#REF!</definedName>
    <definedName name="ΕΠΙΤΟΚΙΟ_ΠΡΟΕΞΟΦΛΗΣΗΣ" localSheetId="14">#REF!</definedName>
    <definedName name="ΕΠΙΤΟΚΙΟ_ΠΡΟΕΞΟΦΛΗΣΗΣ" localSheetId="16">#REF!</definedName>
    <definedName name="ΕΠΙΤΟΚΙΟ_ΠΡΟΕΞΟΦΛΗΣΗΣ" localSheetId="17">#REF!</definedName>
    <definedName name="ΕΠΙΤΟΚΙΟ_ΠΡΟΕΞΟΦΛΗΣΗΣ">#REF!</definedName>
    <definedName name="εσσ1">#REF!</definedName>
    <definedName name="εσσ2">#REF!</definedName>
    <definedName name="εσσ3">#REF!</definedName>
    <definedName name="εσσ4">#REF!</definedName>
    <definedName name="εσσ5">#REF!</definedName>
    <definedName name="ΕΤΗΣΙΑ_ΔΑΠΑΝΗ">#REF!</definedName>
    <definedName name="ΗΜ1">#REF!</definedName>
    <definedName name="ΗΜ2">#REF!</definedName>
    <definedName name="ΗΜ3">#REF!</definedName>
    <definedName name="ΗΜ4">#REF!</definedName>
    <definedName name="ΗΜ5">#REF!</definedName>
    <definedName name="ΙΣ">'[3]σελ 1,2,3,4,5,6,7,9,10,11'!$L$413</definedName>
    <definedName name="Κ1">'[2]ΣΥΝΟΛΙΚΟΣ ΠΙΝΑΚΑΣ ΕΣΟΔΩΝ'!$C$18</definedName>
    <definedName name="Κ2">'[2]ΣΥΝΟΛΙΚΟΣ ΠΙΝΑΚΑΣ ΕΣΟΔΩΝ'!$D$18</definedName>
    <definedName name="Κ3">'[2]ΣΥΝΟΛΙΚΟΣ ΠΙΝΑΚΑΣ ΕΣΟΔΩΝ'!$E$18</definedName>
    <definedName name="Κ4">'[2]ΣΥΝΟΛΙΚΟΣ ΠΙΝΑΚΑΣ ΕΣΟΔΩΝ'!$F$18</definedName>
    <definedName name="Κ5">'[2]ΣΥΝΟΛΙΚΟΣ ΠΙΝΑΚΑΣ ΕΣΟΔΩΝ'!$G$18</definedName>
    <definedName name="ΚΑ1">'[7]ΛΜΟΣ ΕΚΜΕΤΑΛΛΕΥΣΗΣ'!$C$42</definedName>
    <definedName name="ΚΑ2">'[7]ΛΜΟΣ ΕΚΜΕΤΑΛΛΕΥΣΗΣ'!$D$42</definedName>
    <definedName name="ΚΑ3">'[7]ΛΜΟΣ ΕΚΜΕΤΑΛΛΕΥΣΗΣ'!$E$42</definedName>
    <definedName name="ΚΑ4">'[7]ΛΜΟΣ ΕΚΜΕΤΑΛΛΕΥΣΗΣ'!$F$42</definedName>
    <definedName name="ΚΑ5">'[7]ΛΜΟΣ ΕΚΜΕΤΑΛΛΕΥΣΗΣ'!$G$42</definedName>
    <definedName name="ΚΛ">'[5]ΕΣΟΔΑ ΔΙΑΝΥΚΤ'!$AE$9</definedName>
    <definedName name="κν1">#REF!</definedName>
    <definedName name="κν2">#REF!</definedName>
    <definedName name="κν3">#REF!</definedName>
    <definedName name="κν4">#REF!</definedName>
    <definedName name="κν5">#REF!</definedName>
    <definedName name="ΚΥΛ1">'[2]ΕΣΟΔ ΕΣΤΙΑΣΗΣ'!$F$63</definedName>
    <definedName name="ΚΥΛ2">'[2]ΕΣΟΔ ΕΣΤΙΑΣΗΣ'!$I$63</definedName>
    <definedName name="ΚΥΛ3">'[2]ΕΣΟΔ ΕΣΤΙΑΣΗΣ'!$L$63</definedName>
    <definedName name="ΚΥΛ4">'[2]ΕΣΟΔ ΕΣΤΙΑΣΗΣ'!$O$63</definedName>
    <definedName name="ΚΥΛ5">'[2]ΕΣΟΔ ΕΣΤΙΑΣΗΣ'!$R$63</definedName>
    <definedName name="με1">'[3]ΓΕΝ ΠΙΝΑΚΑΣ ΑΜΟΙΒΩΝ'!$G$120</definedName>
    <definedName name="με2">'[3]ΓΕΝ ΠΙΝΑΚΑΣ ΑΜΟΙΒΩΝ'!$G$121</definedName>
    <definedName name="με3">'[3]ΓΕΝ ΠΙΝΑΚΑΣ ΑΜΟΙΒΩΝ'!$G$122</definedName>
    <definedName name="με4">'[3]ΓΕΝ ΠΙΝΑΚΑΣ ΑΜΟΙΒΩΝ'!$G$123</definedName>
    <definedName name="με5">'[3]ΓΕΝ ΠΙΝΑΚΑΣ ΑΜΟΙΒΩΝ'!$G$124</definedName>
    <definedName name="μερισμ">#REF!</definedName>
    <definedName name="ΜΕΣΗ_ΤΙΜΗ_ΑΞΙΑΣ_ΕΠΙΧΕΙΡΗΣΗΣ" localSheetId="21">#REF!</definedName>
    <definedName name="ΜΕΣΗ_ΤΙΜΗ_ΑΞΙΑΣ_ΕΠΙΧΕΙΡΗΣΗΣ" localSheetId="14">#REF!</definedName>
    <definedName name="ΜΕΣΗ_ΤΙΜΗ_ΑΞΙΑΣ_ΕΠΙΧΕΙΡΗΣΗΣ" localSheetId="16">#REF!</definedName>
    <definedName name="ΜΕΣΗ_ΤΙΜΗ_ΑΞΙΑΣ_ΕΠΙΧΕΙΡΗΣΗΣ" localSheetId="17">#REF!</definedName>
    <definedName name="ΜΕΣΗ_ΤΙΜΗ_ΑΞΙΑΣ_ΕΠΙΧΕΙΡΗΣΗΣ">#REF!</definedName>
    <definedName name="μισθ1">'[2]ΓΕΝ ΠΙΝΑΚΑΣ ΑΜΟΙΒΩΝ'!$C$106</definedName>
    <definedName name="μισθ2">'[2]ΓΕΝ ΠΙΝΑΚΑΣ ΑΜΟΙΒΩΝ'!$C$107</definedName>
    <definedName name="μισθ3">'[2]ΓΕΝ ΠΙΝΑΚΑΣ ΑΜΟΙΒΩΝ'!$C$108</definedName>
    <definedName name="μισθ4">'[2]ΓΕΝ ΠΙΝΑΚΑΣ ΑΜΟΙΒΩΝ'!$C$109</definedName>
    <definedName name="μισθ5">'[2]ΓΕΝ ΠΙΝΑΚΑΣ ΑΜΟΙΒΩΝ'!$C$110</definedName>
    <definedName name="μρ">#REF!</definedName>
    <definedName name="π">#REF!</definedName>
    <definedName name="ΠΔ">'[3]σελ 1,2,3,4,5,6,7,9,10,11'!$M$429</definedName>
    <definedName name="ΠΕ">'[3]σελ 1,2,3,4,5,6,7,9,10,11'!$M$438</definedName>
    <definedName name="πι">'[3]σελ 1,2,3,4,5,6,7,9,10,11'!$M$411</definedName>
    <definedName name="πλ1">#REF!</definedName>
    <definedName name="πλ2">#REF!</definedName>
    <definedName name="πλ3">#REF!</definedName>
    <definedName name="πλ4">#REF!</definedName>
    <definedName name="πλ5">#REF!</definedName>
    <definedName name="πλε1">#REF!</definedName>
    <definedName name="πλε2">#REF!</definedName>
    <definedName name="πλε3">#REF!</definedName>
    <definedName name="πλε4">#REF!</definedName>
    <definedName name="πλε5">#REF!</definedName>
    <definedName name="σνδα1">#REF!</definedName>
    <definedName name="σνδα10">#REF!</definedName>
    <definedName name="σνδα11">#REF!</definedName>
    <definedName name="σνδα12">#REF!</definedName>
    <definedName name="σνδα2">#REF!</definedName>
    <definedName name="σνδα3">#REF!</definedName>
    <definedName name="σνδα4">#REF!</definedName>
    <definedName name="σνδα5">#REF!</definedName>
    <definedName name="σνδα6">#REF!</definedName>
    <definedName name="σνδα7">#REF!</definedName>
    <definedName name="σνδα8">#REF!</definedName>
    <definedName name="σνδα9">#REF!</definedName>
    <definedName name="σνδβ1">#REF!</definedName>
    <definedName name="σνδβ10">#REF!</definedName>
    <definedName name="σνδβ11">#REF!</definedName>
    <definedName name="σνδβ12">#REF!</definedName>
    <definedName name="σνδβ2">#REF!</definedName>
    <definedName name="σνδβ3">#REF!</definedName>
    <definedName name="σνδβ4">#REF!</definedName>
    <definedName name="σνδβ5">#REF!</definedName>
    <definedName name="σνδβ6">#REF!</definedName>
    <definedName name="σνδβ7">#REF!</definedName>
    <definedName name="σνδβ8">#REF!</definedName>
    <definedName name="σνδβ9">#REF!</definedName>
    <definedName name="σνδγ1">#REF!</definedName>
    <definedName name="σνδγ10">#REF!</definedName>
    <definedName name="σνδγ11">#REF!</definedName>
    <definedName name="σνδγ12">#REF!</definedName>
    <definedName name="σνδγ2">#REF!</definedName>
    <definedName name="σνδγ3">#REF!</definedName>
    <definedName name="σνδγ4">#REF!</definedName>
    <definedName name="σνδγ5">#REF!</definedName>
    <definedName name="σνδγ6">#REF!</definedName>
    <definedName name="σνδγ7">#REF!</definedName>
    <definedName name="σνδγ8">#REF!</definedName>
    <definedName name="σνδγ9">#REF!</definedName>
    <definedName name="σνδδ1">#REF!</definedName>
    <definedName name="σνδδ10">#REF!</definedName>
    <definedName name="σνδδ11">#REF!</definedName>
    <definedName name="σνδδ12">#REF!</definedName>
    <definedName name="σνδδ2">#REF!</definedName>
    <definedName name="σνδδ3">#REF!</definedName>
    <definedName name="σνδδ4">#REF!</definedName>
    <definedName name="σνδδ5">#REF!</definedName>
    <definedName name="σνδδ6">#REF!</definedName>
    <definedName name="σνδδ7">#REF!</definedName>
    <definedName name="σνδδ8">#REF!</definedName>
    <definedName name="σνδδ9">#REF!</definedName>
    <definedName name="σνδε1">#REF!</definedName>
    <definedName name="σνδε10">#REF!</definedName>
    <definedName name="σνδε11">#REF!</definedName>
    <definedName name="σνδε12">#REF!</definedName>
    <definedName name="σνδε2">#REF!</definedName>
    <definedName name="σνδε3">#REF!</definedName>
    <definedName name="σνδε4">#REF!</definedName>
    <definedName name="σνδε5">#REF!</definedName>
    <definedName name="σνδε6">#REF!</definedName>
    <definedName name="σνδε7">#REF!</definedName>
    <definedName name="σνδε8">#REF!</definedName>
    <definedName name="σνδε9">#REF!</definedName>
    <definedName name="σπα1">'[3]ΑΛΛΕΣ ΠΗΓΕΣ spa'!$Q$68</definedName>
    <definedName name="σπα2">'[3]ΑΛΛΕΣ ΠΗΓΕΣ spa'!$Q$69</definedName>
    <definedName name="σπα3">'[3]ΑΛΛΕΣ ΠΗΓΕΣ spa'!$Q$70</definedName>
    <definedName name="σπα4">'[3]ΑΛΛΕΣ ΠΗΓΕΣ spa'!$Q$71</definedName>
    <definedName name="σπα5">'[3]ΑΛΛΕΣ ΠΗΓΕΣ spa'!$Q$72</definedName>
    <definedName name="σππ1">'[3]ΑΛΛΕΣ ΠΗΓΕΣ spa'!$Q$89</definedName>
    <definedName name="σππ2">'[3]ΑΛΛΕΣ ΠΗΓΕΣ spa'!$Q$90</definedName>
    <definedName name="σππ3">'[3]ΑΛΛΕΣ ΠΗΓΕΣ spa'!$Q$91</definedName>
    <definedName name="σππ4">'[3]ΑΛΛΕΣ ΠΗΓΕΣ spa'!$Q$92</definedName>
    <definedName name="σππ5">'[3]ΑΛΛΕΣ ΠΗΓΕΣ spa'!$Q$93</definedName>
    <definedName name="ΣΣΠ1" localSheetId="21">'[6]ΑΛΛΕΣ ΠΗΓΕΣ spa'!#REF!</definedName>
    <definedName name="ΣΣΠ1" localSheetId="14">'[6]ΑΛΛΕΣ ΠΗΓΕΣ spa'!#REF!</definedName>
    <definedName name="ΣΣΠ1" localSheetId="16">'[6]ΑΛΛΕΣ ΠΗΓΕΣ spa'!#REF!</definedName>
    <definedName name="ΣΣΠ1" localSheetId="17">'[6]ΑΛΛΕΣ ΠΗΓΕΣ spa'!#REF!</definedName>
    <definedName name="ΣΣΠ1">'[6]ΑΛΛΕΣ ΠΗΓΕΣ spa'!#REF!</definedName>
    <definedName name="ΣΣΠ10" localSheetId="21">'[6]ΑΛΛΕΣ ΠΗΓΕΣ spa'!#REF!</definedName>
    <definedName name="ΣΣΠ10" localSheetId="14">'[6]ΑΛΛΕΣ ΠΗΓΕΣ spa'!#REF!</definedName>
    <definedName name="ΣΣΠ10" localSheetId="16">'[6]ΑΛΛΕΣ ΠΗΓΕΣ spa'!#REF!</definedName>
    <definedName name="ΣΣΠ10" localSheetId="17">'[6]ΑΛΛΕΣ ΠΗΓΕΣ spa'!#REF!</definedName>
    <definedName name="ΣΣΠ10">'[6]ΑΛΛΕΣ ΠΗΓΕΣ spa'!#REF!</definedName>
    <definedName name="ΣΣΠ11" localSheetId="21">'[6]ΑΛΛΕΣ ΠΗΓΕΣ spa'!#REF!</definedName>
    <definedName name="ΣΣΠ11" localSheetId="14">'[6]ΑΛΛΕΣ ΠΗΓΕΣ spa'!#REF!</definedName>
    <definedName name="ΣΣΠ11" localSheetId="16">'[6]ΑΛΛΕΣ ΠΗΓΕΣ spa'!#REF!</definedName>
    <definedName name="ΣΣΠ11" localSheetId="17">'[6]ΑΛΛΕΣ ΠΗΓΕΣ spa'!#REF!</definedName>
    <definedName name="ΣΣΠ11">'[6]ΑΛΛΕΣ ΠΗΓΕΣ spa'!#REF!</definedName>
    <definedName name="ΣΣΠ12" localSheetId="21">'[6]ΑΛΛΕΣ ΠΗΓΕΣ spa'!#REF!</definedName>
    <definedName name="ΣΣΠ12" localSheetId="14">'[6]ΑΛΛΕΣ ΠΗΓΕΣ spa'!#REF!</definedName>
    <definedName name="ΣΣΠ12" localSheetId="16">'[6]ΑΛΛΕΣ ΠΗΓΕΣ spa'!#REF!</definedName>
    <definedName name="ΣΣΠ12" localSheetId="17">'[6]ΑΛΛΕΣ ΠΗΓΕΣ spa'!#REF!</definedName>
    <definedName name="ΣΣΠ12">'[6]ΑΛΛΕΣ ΠΗΓΕΣ spa'!#REF!</definedName>
    <definedName name="ΣΣΠ2" localSheetId="21">'[6]ΑΛΛΕΣ ΠΗΓΕΣ spa'!#REF!</definedName>
    <definedName name="ΣΣΠ2" localSheetId="14">'[6]ΑΛΛΕΣ ΠΗΓΕΣ spa'!#REF!</definedName>
    <definedName name="ΣΣΠ2" localSheetId="16">'[6]ΑΛΛΕΣ ΠΗΓΕΣ spa'!#REF!</definedName>
    <definedName name="ΣΣΠ2" localSheetId="17">'[6]ΑΛΛΕΣ ΠΗΓΕΣ spa'!#REF!</definedName>
    <definedName name="ΣΣΠ2">'[6]ΑΛΛΕΣ ΠΗΓΕΣ spa'!#REF!</definedName>
    <definedName name="ΣΣΠ3" localSheetId="21">'[6]ΑΛΛΕΣ ΠΗΓΕΣ spa'!#REF!</definedName>
    <definedName name="ΣΣΠ3" localSheetId="14">'[6]ΑΛΛΕΣ ΠΗΓΕΣ spa'!#REF!</definedName>
    <definedName name="ΣΣΠ3" localSheetId="16">'[6]ΑΛΛΕΣ ΠΗΓΕΣ spa'!#REF!</definedName>
    <definedName name="ΣΣΠ3" localSheetId="17">'[6]ΑΛΛΕΣ ΠΗΓΕΣ spa'!#REF!</definedName>
    <definedName name="ΣΣΠ3">'[6]ΑΛΛΕΣ ΠΗΓΕΣ spa'!#REF!</definedName>
    <definedName name="ΣΣΠ4" localSheetId="21">'[6]ΑΛΛΕΣ ΠΗΓΕΣ spa'!#REF!</definedName>
    <definedName name="ΣΣΠ4" localSheetId="14">'[6]ΑΛΛΕΣ ΠΗΓΕΣ spa'!#REF!</definedName>
    <definedName name="ΣΣΠ4" localSheetId="16">'[6]ΑΛΛΕΣ ΠΗΓΕΣ spa'!#REF!</definedName>
    <definedName name="ΣΣΠ4" localSheetId="17">'[6]ΑΛΛΕΣ ΠΗΓΕΣ spa'!#REF!</definedName>
    <definedName name="ΣΣΠ4">'[6]ΑΛΛΕΣ ΠΗΓΕΣ spa'!#REF!</definedName>
    <definedName name="ΣΣΠ5" localSheetId="21">'[6]ΑΛΛΕΣ ΠΗΓΕΣ spa'!#REF!</definedName>
    <definedName name="ΣΣΠ5" localSheetId="14">'[6]ΑΛΛΕΣ ΠΗΓΕΣ spa'!#REF!</definedName>
    <definedName name="ΣΣΠ5" localSheetId="16">'[6]ΑΛΛΕΣ ΠΗΓΕΣ spa'!#REF!</definedName>
    <definedName name="ΣΣΠ5" localSheetId="17">'[6]ΑΛΛΕΣ ΠΗΓΕΣ spa'!#REF!</definedName>
    <definedName name="ΣΣΠ5">'[6]ΑΛΛΕΣ ΠΗΓΕΣ spa'!#REF!</definedName>
    <definedName name="ΣΣΠ6" localSheetId="21">'[6]ΑΛΛΕΣ ΠΗΓΕΣ spa'!#REF!</definedName>
    <definedName name="ΣΣΠ6" localSheetId="14">'[6]ΑΛΛΕΣ ΠΗΓΕΣ spa'!#REF!</definedName>
    <definedName name="ΣΣΠ6" localSheetId="16">'[6]ΑΛΛΕΣ ΠΗΓΕΣ spa'!#REF!</definedName>
    <definedName name="ΣΣΠ6" localSheetId="17">'[6]ΑΛΛΕΣ ΠΗΓΕΣ spa'!#REF!</definedName>
    <definedName name="ΣΣΠ6">'[6]ΑΛΛΕΣ ΠΗΓΕΣ spa'!#REF!</definedName>
    <definedName name="ΣΣΠ7" localSheetId="21">'[6]ΑΛΛΕΣ ΠΗΓΕΣ spa'!#REF!</definedName>
    <definedName name="ΣΣΠ7" localSheetId="14">'[6]ΑΛΛΕΣ ΠΗΓΕΣ spa'!#REF!</definedName>
    <definedName name="ΣΣΠ7" localSheetId="16">'[6]ΑΛΛΕΣ ΠΗΓΕΣ spa'!#REF!</definedName>
    <definedName name="ΣΣΠ7" localSheetId="17">'[6]ΑΛΛΕΣ ΠΗΓΕΣ spa'!#REF!</definedName>
    <definedName name="ΣΣΠ7">'[6]ΑΛΛΕΣ ΠΗΓΕΣ spa'!#REF!</definedName>
    <definedName name="ΣΣΠ8" localSheetId="21">'[6]ΑΛΛΕΣ ΠΗΓΕΣ spa'!#REF!</definedName>
    <definedName name="ΣΣΠ8" localSheetId="14">'[6]ΑΛΛΕΣ ΠΗΓΕΣ spa'!#REF!</definedName>
    <definedName name="ΣΣΠ8" localSheetId="16">'[6]ΑΛΛΕΣ ΠΗΓΕΣ spa'!#REF!</definedName>
    <definedName name="ΣΣΠ8" localSheetId="17">'[6]ΑΛΛΕΣ ΠΗΓΕΣ spa'!#REF!</definedName>
    <definedName name="ΣΣΠ8">'[6]ΑΛΛΕΣ ΠΗΓΕΣ spa'!#REF!</definedName>
    <definedName name="ΣΣΠ9" localSheetId="21">'[6]ΑΛΛΕΣ ΠΗΓΕΣ spa'!#REF!</definedName>
    <definedName name="ΣΣΠ9" localSheetId="14">'[6]ΑΛΛΕΣ ΠΗΓΕΣ spa'!#REF!</definedName>
    <definedName name="ΣΣΠ9" localSheetId="16">'[6]ΑΛΛΕΣ ΠΗΓΕΣ spa'!#REF!</definedName>
    <definedName name="ΣΣΠ9" localSheetId="17">'[6]ΑΛΛΕΣ ΠΗΓΕΣ spa'!#REF!</definedName>
    <definedName name="ΣΣΠ9">'[6]ΑΛΛΕΣ ΠΗΓΕΣ spa'!#REF!</definedName>
    <definedName name="στοχσυν1">'[6]ΠΛΗΡΟΤΗΤ- ΔΥΝΑΜ - ΣΥΝΕΔΡ'!$B$92</definedName>
    <definedName name="στοχσυν2">'[6]ΠΛΗΡΟΤΗΤ- ΔΥΝΑΜ - ΣΥΝΕΔΡ'!$C$92</definedName>
    <definedName name="στοχσυν3">'[6]ΠΛΗΡΟΤΗΤ- ΔΥΝΑΜ - ΣΥΝΕΔΡ'!$D$92</definedName>
    <definedName name="στοχσυν4">'[6]ΠΛΗΡΟΤΗΤ- ΔΥΝΑΜ - ΣΥΝΕΔΡ'!$E$92</definedName>
    <definedName name="στοχσυν5">'[6]ΠΛΗΡΟΤΗΤ- ΔΥΝΑΜ - ΣΥΝΕΔΡ'!$F$92</definedName>
    <definedName name="συ">'[2]σελ.8 '!$L$25</definedName>
    <definedName name="συνεργ">'[2]σελ 1,2,3,4,5,6,7,9,10,11'!$L$304</definedName>
    <definedName name="συνμην">'[2]σελ 1,2,3,4,5,6,7,9,10,11'!$O$304</definedName>
    <definedName name="τ">'[2]ΔΙΑΝΟΜΗ ΚΕΡΔΩΝ'!$A$3</definedName>
    <definedName name="τ1">'[2]δανειο'!$H$75</definedName>
    <definedName name="τ2">'[2]δανειο'!$H$76</definedName>
    <definedName name="τ3">'[2]δανειο'!$H$77</definedName>
    <definedName name="τ4">'[2]δανειο'!$H$78</definedName>
    <definedName name="τ5">'[2]δανειο'!$H$79</definedName>
    <definedName name="τακτ">#REF!</definedName>
    <definedName name="τοκακεπ1">'[2]ΚΕΦ ΚΙΝ'!$B$24</definedName>
    <definedName name="τοκακεπ2">'[2]ΚΕΦ ΚΙΝ'!$B$25</definedName>
    <definedName name="τοκακεπ3">'[2]ΚΕΦ ΚΙΝ'!$B$26</definedName>
    <definedName name="ΤΠΧ">'[2]δανειο'!$E$17</definedName>
    <definedName name="φγ">'[3]ΣΥΝΟΛΙΚΟΣ ΠΙΝΑΚΑΣ ΕΣΟΔΩΝ'!$G$18</definedName>
    <definedName name="φδση">'[3]ΣΥΝΟΛΙΚΟΣ ΠΙΝΑΚΑΣ ΕΣΟΔΩΝ'!$F$18</definedName>
    <definedName name="φορ">#REF!</definedName>
  </definedNames>
  <calcPr fullCalcOnLoad="1"/>
</workbook>
</file>

<file path=xl/comments14.xml><?xml version="1.0" encoding="utf-8"?>
<comments xmlns="http://schemas.openxmlformats.org/spreadsheetml/2006/main">
  <authors>
    <author>Ικανοποιημένος χρήστης του MS Office</author>
  </authors>
  <commentList>
    <comment ref="D5" authorId="0">
      <text>
        <r>
          <rPr>
            <sz val="8"/>
            <rFont val="Tahoma"/>
            <family val="2"/>
          </rPr>
          <t>προσοχή συμπληρώνουμε τήν διάρκεια αποπληρωμής</t>
        </r>
      </text>
    </comment>
    <comment ref="D7" authorId="0">
      <text>
        <r>
          <rPr>
            <sz val="8"/>
            <rFont val="Tahoma"/>
            <family val="2"/>
          </rPr>
          <t>συμπληρώνουμε τήν περίοδο χάριτος</t>
        </r>
      </text>
    </comment>
    <comment ref="D38" authorId="0">
      <text>
        <r>
          <rPr>
            <sz val="8"/>
            <rFont val="Tahoma"/>
            <family val="2"/>
          </rPr>
          <t>προσοχή συμπληρώνουμε τήν διάρκεια αποπληρωμής</t>
        </r>
      </text>
    </comment>
    <comment ref="D40" authorId="0">
      <text>
        <r>
          <rPr>
            <sz val="8"/>
            <rFont val="Tahoma"/>
            <family val="2"/>
          </rPr>
          <t>συμπληρώνουμε τήν περίοδο χάριτος</t>
        </r>
      </text>
    </comment>
  </commentList>
</comments>
</file>

<file path=xl/comments15.xml><?xml version="1.0" encoding="utf-8"?>
<comments xmlns="http://schemas.openxmlformats.org/spreadsheetml/2006/main">
  <authors>
    <author>Ικανοποιημένος χρήστης του MS Office</author>
  </authors>
  <commentList>
    <comment ref="D5" authorId="0">
      <text>
        <r>
          <rPr>
            <sz val="8"/>
            <rFont val="Tahoma"/>
            <family val="2"/>
          </rPr>
          <t>προσοχή συμπληρώνουμε τήν διάρκεια αποπληρωμής</t>
        </r>
      </text>
    </comment>
    <comment ref="D7" authorId="0">
      <text>
        <r>
          <rPr>
            <sz val="8"/>
            <rFont val="Tahoma"/>
            <family val="2"/>
          </rPr>
          <t>συμπληρώνουμε τήν περίοδο χάριτος</t>
        </r>
      </text>
    </comment>
    <comment ref="D38" authorId="0">
      <text>
        <r>
          <rPr>
            <sz val="8"/>
            <rFont val="Tahoma"/>
            <family val="2"/>
          </rPr>
          <t>προσοχή συμπληρώνουμε τήν διάρκεια αποπληρωμής</t>
        </r>
      </text>
    </comment>
    <comment ref="D40" authorId="0">
      <text>
        <r>
          <rPr>
            <sz val="8"/>
            <rFont val="Tahoma"/>
            <family val="2"/>
          </rPr>
          <t>συμπληρώνουμε τήν περίοδο χάριτος</t>
        </r>
      </text>
    </comment>
  </commentList>
</comments>
</file>

<file path=xl/sharedStrings.xml><?xml version="1.0" encoding="utf-8"?>
<sst xmlns="http://schemas.openxmlformats.org/spreadsheetml/2006/main" count="844" uniqueCount="370">
  <si>
    <t>ΕΤΗΣΙΕΣ ΑΠΑΙΤΗΣΕΙΣ ΣΕ ΚΕΦΑΛΑΙΟ ΚΙΝΗΣΗΣ</t>
  </si>
  <si>
    <t>ΚΟΣΤΟΣ ΕΙΣΡΟΩΝ ΥΛΙΚΩΝ ΚΑΙ ΥΠΗΡΕΣΙΩΝ ΑΠΟ ΤΡΙΤΟΥΣ (για προϊόντα ή υπηρεσίες που συνδέονται με το επενδυτικό σχέδιο)</t>
  </si>
  <si>
    <t>Α. Ίδια Κεφάλαια</t>
  </si>
  <si>
    <t xml:space="preserve">ΠΟΣΟ </t>
  </si>
  <si>
    <t>ΠΟΣΟΣΤΟ</t>
  </si>
  <si>
    <t>Σύνολο Ενοτήτων</t>
  </si>
  <si>
    <t>Α. ΑΡΧΙΚΗ ΕΠΕΝΔΥΣΗ ΓΙΑ ΕΝΙΣΧΥΣΕΙΣ ΠΕΡΙΦΕΡΕΙΑΚΟΥ ΧΑΡΑΚΤΗΡΑ</t>
  </si>
  <si>
    <t>ΚΤΗΡΙΑΚΑ - ΕΓΚΑΤΑΣΤΑΣΕΙΣ ΚΤΗΡΙΩΝ</t>
  </si>
  <si>
    <t>Συμβατική</t>
  </si>
  <si>
    <t>ΤΕΧΝΙΚΑ ΕΡΓΑ (ΕΡΓΑ ΥΠΟΔΟΜΗΣ ΚΑΙ ΕΡΓΑ ΔΙΑΜΟΡΦΩΣΗΣ ΠΕΡΙΒΑΛΛΟΝΤΟΣ ΧΩΡΟΥ )</t>
  </si>
  <si>
    <t>ΜΗΧΑΝΗΜΑΤΑ - ΛΟΙΠΟΣ ΜΗΧΑΝΟΛΟΓΙΚΟΣ ΕΞΟΠΛΙΣΜΟΣ</t>
  </si>
  <si>
    <t>Χρηματ. Μίσθωση</t>
  </si>
  <si>
    <t>Σύνολο</t>
  </si>
  <si>
    <t>ΤΕΧΝΙΚΕΣ ΕΓΚΑΤΑΣΤΑΣΕΙΣ</t>
  </si>
  <si>
    <t>ΜΕΤΑΦΟΡΙΚΑ ΜΕΣΑ</t>
  </si>
  <si>
    <t>ΕΠΙΠΛΑ ΚΑΙ ΛΟΙΠΟΣ ΕΞΟΠΛΙΣΜΟΣ</t>
  </si>
  <si>
    <t>ΑΫΛΑ ΠΕΡΙΟΥΣΙΑΚΑ ΣΤΟΙΧΕΙΑ ΑΠΟ ΜΕΤΑΦΟΡΑ ΤΕΧΝΟΛΟΓΙΑΣ (του άρθρο 3 παρ 1β Ν. 3908/2011)</t>
  </si>
  <si>
    <t>ΣΥΝΟΛΟ Α</t>
  </si>
  <si>
    <t>ΣΥΝΟΛΟ Β</t>
  </si>
  <si>
    <t>ΔΑΠΑΝΕΣ ΠΡΟΣΩΠΙΚΟΥ</t>
  </si>
  <si>
    <t>ΑΥΛΕΣ ΔΑΠΑΝΕΣ ΠΟΥ ΣΧΕΤΙΖΟΝΤΑΙ ΜΕ ΤΗΝ ΕΡΕΥΝΗΤΙΚΗ ΔΡΑΣΤΗΡΙΟΤΗΤΑ</t>
  </si>
  <si>
    <t>ΣΥΝΟΛΟ Γ</t>
  </si>
  <si>
    <t>ΣΥΝΟΛΟ Δ</t>
  </si>
  <si>
    <t>Επιλέξιμο Κόστος</t>
  </si>
  <si>
    <t xml:space="preserve">         ΑΝΑΛΥΣΗ ΠΡΟΫΠΟΛΟΓΙΣΜΟΥ ΤΟΥ ΕΠΕΝΔΥΤΙΚΟΥ ΣΧΕΔΙΟΥ</t>
  </si>
  <si>
    <t xml:space="preserve">        ΑΝΑΛΥΣΗ ΧΡΗΜΑΤΟΔΟΤΙΚΟΥ ΣΧΗΜΑΤΟΣ</t>
  </si>
  <si>
    <t>1ο ΕΤΟΣ</t>
  </si>
  <si>
    <t>2ο ΕΤΟΣ</t>
  </si>
  <si>
    <t>Ημέρες εργασίας</t>
  </si>
  <si>
    <t>Συνολικές βάρδιες</t>
  </si>
  <si>
    <t>Διάρκεια βάρδιας</t>
  </si>
  <si>
    <t>Συνολικές ώρες λειτουργίας</t>
  </si>
  <si>
    <t>Βαθμός απασχόλησης δυναμικότητας μονάδος (%)</t>
  </si>
  <si>
    <t>3ο ΕΤΟΣ</t>
  </si>
  <si>
    <t>4ο ΕΤΟΣ</t>
  </si>
  <si>
    <t>5ο ΕΤΟΣ</t>
  </si>
  <si>
    <r>
      <t xml:space="preserve">ΥΦΙΣΤΑΜΕΝΗ ΚΑΤΑΣΤΑΣΗ ΛΕΙΤΟΥΡΓΙΑΣ 
</t>
    </r>
    <r>
      <rPr>
        <sz val="8.5"/>
        <color indexed="63"/>
        <rFont val="Tahoma"/>
        <family val="2"/>
      </rPr>
      <t>(πριν την επένδυση)</t>
    </r>
  </si>
  <si>
    <t>6ο ΕΤΟΣ</t>
  </si>
  <si>
    <t>7ο ΕΤΟΣ</t>
  </si>
  <si>
    <t>8ο ΕΤΟΣ</t>
  </si>
  <si>
    <t>9ο ΕΤΟΣ</t>
  </si>
  <si>
    <t>10ο ΕΤΟΣ</t>
  </si>
  <si>
    <t>ΜΟΝΑΔΑ ΜΕΤΡΗΣΗΣ</t>
  </si>
  <si>
    <t>ΗΜΕΡΕΣ</t>
  </si>
  <si>
    <t>ΒΑΡΔΙΕΣ</t>
  </si>
  <si>
    <t>ΩΡΕΣ</t>
  </si>
  <si>
    <t xml:space="preserve">Ονομαστική Ετήσια Παραγωγική Δυναμικότητα </t>
  </si>
  <si>
    <t xml:space="preserve">Ονομαστική Ωριαία Παραγωγική Δυναμικότητα </t>
  </si>
  <si>
    <t xml:space="preserve">Πραγματική Ετήσια Παραγωγική Δυναμικότητα </t>
  </si>
  <si>
    <t>1ο έτος</t>
  </si>
  <si>
    <t>2ο έτος</t>
  </si>
  <si>
    <t>3ο έτος</t>
  </si>
  <si>
    <t>4ο έτος</t>
  </si>
  <si>
    <t>5ο έτος</t>
  </si>
  <si>
    <t>6ο έτος</t>
  </si>
  <si>
    <t>7ο έτος</t>
  </si>
  <si>
    <t>8ο έτος</t>
  </si>
  <si>
    <t>9ο έτος</t>
  </si>
  <si>
    <t>10ο έτος</t>
  </si>
  <si>
    <t xml:space="preserve">ΠΩΛΗΣΕΙΣ ΕΣΩΤΕΡΙΚΟΥ </t>
  </si>
  <si>
    <t>προϊόν α)</t>
  </si>
  <si>
    <t>προϊόν β)</t>
  </si>
  <si>
    <t>προϊόν γ)</t>
  </si>
  <si>
    <t>ΠΩΛΗΣΕΙΣ ΕΞΩΤΕΡΙΚΟΥ</t>
  </si>
  <si>
    <t>ΤΙΜΗ ΠΩΛΗΣΗΣ ΑΝΑ ΜΟΝΑΔΑ (€)</t>
  </si>
  <si>
    <t>α' ύλη α)</t>
  </si>
  <si>
    <t>α' ύλη β)</t>
  </si>
  <si>
    <t>α' ύλη γ)</t>
  </si>
  <si>
    <t>ΤΙΜΗ ΜΟΝΑΔΑΣ (€)</t>
  </si>
  <si>
    <t>Β' ύλη α)</t>
  </si>
  <si>
    <t>Β' ύλη β)</t>
  </si>
  <si>
    <t>υλικό συσκευασίας α)</t>
  </si>
  <si>
    <t>υλικό συσκευασίας β)</t>
  </si>
  <si>
    <t>Ηλεκτρική ενέργεια</t>
  </si>
  <si>
    <t>Μαζούτ Νο 1</t>
  </si>
  <si>
    <t>Μαζούτ Νο 3</t>
  </si>
  <si>
    <t>Ντήζελ</t>
  </si>
  <si>
    <t>Υγραέριο (LPG)</t>
  </si>
  <si>
    <t>Φυσικό αέριο</t>
  </si>
  <si>
    <t>Άλλο καύσιμο (να περιγραφεί)</t>
  </si>
  <si>
    <t>ΠΟΣΟΤΗΤΑ</t>
  </si>
  <si>
    <t>ΑΞΙΑ (€)</t>
  </si>
  <si>
    <t>Έξοδα συντήρησης</t>
  </si>
  <si>
    <t>Δαπάνες φύλαξης (security)</t>
  </si>
  <si>
    <t>Τέλη &amp; Δημοτικοί φόροι</t>
  </si>
  <si>
    <t xml:space="preserve">ΚΥΚΛΟΣ ΕΡΓΑΣΙΩΝ ΕΣΩΤΕΡΙΚΟΥ </t>
  </si>
  <si>
    <t>ΚΥΚΛΟΣ ΕΡΓΑΣΙΩΝ ΕΞΩΤΕΡΙΚΟΥ</t>
  </si>
  <si>
    <t xml:space="preserve">ΠΡΟΒΛΕΠΟΜΕΝΕΣ ΠΟΣΟΤΙΚΕΣ ΑΝΑΛΩΣΕΙΣ Β ΥΛΩΝ &amp; ΥΛΙΚΩΝ ΣΥΣΚΕΥΑΣΙΑΣ </t>
  </si>
  <si>
    <t>ΠΡΟΒΛΕΠΟΜΕΝΕΣ ΑΞΙΕΣ ΑΝΑΛΩΣΕΩΝ Β ΥΛΩΝ &amp; ΥΛΙΚΩΝ ΣΥΣΚΕΥΑΣΙΑΣ</t>
  </si>
  <si>
    <t>Εργασίες απο τρίτους (facon)</t>
  </si>
  <si>
    <t>Α ΥΛΕΣ</t>
  </si>
  <si>
    <t>Β ΥΛΕΣ &amp; ΥΛΙΚΑ ΣΥΣΚΕΥΑΣΙΑΣ</t>
  </si>
  <si>
    <t>ΛΟΙΠΑ ΕΞΟΔΑ</t>
  </si>
  <si>
    <t>ΕΝΕΡΓΕΙΑ: Εξοδα κίνησης - λειτουργίας εργοστασίου (ηλεκτρ. ενέργεια, υγρά καύσιμα, φυσικό αέριο,  κλπ.)</t>
  </si>
  <si>
    <t>Μισθώματα - Ενοίκια</t>
  </si>
  <si>
    <t>1ο Ετος</t>
  </si>
  <si>
    <t>2ο Ετος</t>
  </si>
  <si>
    <t>3ο Ετος</t>
  </si>
  <si>
    <t>4ο Ετος</t>
  </si>
  <si>
    <t>5ο Ετος</t>
  </si>
  <si>
    <t>6ο Ετος</t>
  </si>
  <si>
    <t>7ο Ετος</t>
  </si>
  <si>
    <t>8ο Ετος</t>
  </si>
  <si>
    <t>9ο Ετος</t>
  </si>
  <si>
    <t>10ο Ετος</t>
  </si>
  <si>
    <t>(1) Αποθέματα πρώτων και βοηθητικών υλών</t>
  </si>
  <si>
    <t>(2) Αποθέματα ημιετοίμων</t>
  </si>
  <si>
    <t>(3) Αποθέματα ετοίμων</t>
  </si>
  <si>
    <t>(4) Πιστώσεις προς πελατεία  
(ανοικτός λογαριασμός &amp; επιταγές κλπ)</t>
  </si>
  <si>
    <t>(5) Αναγκαία διαθέσιμα</t>
  </si>
  <si>
    <t>Επιτόκιο</t>
  </si>
  <si>
    <t>ΗΜΕΡΕΣ ΔΕΣΜΕΥΣΗΣ</t>
  </si>
  <si>
    <t>ΥΨΟΣ ΔΑΝΕΙΟΥ</t>
  </si>
  <si>
    <t>ΕΠΙΤΟΚΙΟ</t>
  </si>
  <si>
    <t xml:space="preserve"> ΔΙΑΡΚΕΙΑ ΔΑΝΕΙΟΥ</t>
  </si>
  <si>
    <t>ΠΕΡΙΟΔΟΣ ΧΑΡΙΤΟΣ</t>
  </si>
  <si>
    <t xml:space="preserve">ΠΡΟΒΛΕΠΟΜΕΝΟ ΠΟΣΟ  ΠΛΗΡΩΜΗΣ ΤΟΚΩΝ ΠΕΡ. ΧΑΡΙΤΟΣ </t>
  </si>
  <si>
    <t xml:space="preserve">  </t>
  </si>
  <si>
    <t>ΥΨΟΣ ΤΟΚΟΧΡΕΟΛΥΤΙΚΗΣ ΔΟΣΗΣ</t>
  </si>
  <si>
    <t xml:space="preserve">ΤΟΚΟΣ </t>
  </si>
  <si>
    <t>ΧΡΕΟΛΥΣΙΟ</t>
  </si>
  <si>
    <t>ΥΠΟΛΟΙΠΟ ΚΕΦΑΛΑΙΟΥ</t>
  </si>
  <si>
    <t>ΕΠΙΛΕΞΙΜΟ ΚΟΣΤΟΣ ΣΤΟ ΣΥΝΟΛΟ ΕΝΟΤΗΤΩΝ</t>
  </si>
  <si>
    <t>ΣΥΝΤΕΛΕΣΤΗΣ ΑΠΟΣΒΕΣΗΣ (%)</t>
  </si>
  <si>
    <t xml:space="preserve">ΣΥΝΟΛΟ ΚΥΚΛΟΥ ΕΡΓΑΣΙΩΝ </t>
  </si>
  <si>
    <t>ΜΙΚΤΟ ΚΕΡΔΟΣ ΕΚΜΕΤΑΛΛΕΥΣΗΣ</t>
  </si>
  <si>
    <t xml:space="preserve">Μείον : Εξοδα Διοίκησης </t>
  </si>
  <si>
    <t>ΛΕΙΤΟΥΡΓΙΚΟ ΑΠΟΤΕΛΕΣΜΑ</t>
  </si>
  <si>
    <t>Μειον : Λοιπές δαπάνες</t>
  </si>
  <si>
    <t>Μείον : τόκοι μακροπρόθεσμων δανείων επένδυσης</t>
  </si>
  <si>
    <t xml:space="preserve">ΑΠΟΤΕΛΕΣΜΑΤΑ ΠΡΟ ΑΠΟΣΒΕΣΕΩΝ &amp; ΦΟΡΩΝ </t>
  </si>
  <si>
    <t>ΑΠΟΤΕΛΕΣΜΑ ΠΡΟ ΦΟΡΩΝ</t>
  </si>
  <si>
    <t>Μείον: Φόρος εισοδήματος</t>
  </si>
  <si>
    <t xml:space="preserve">ΚΑΘΑΡΟ ΑΠΟΤΕΛΕΣΜΑ </t>
  </si>
  <si>
    <t>ΕΙΣΡΟΕΣ (Α1)</t>
  </si>
  <si>
    <t>ΕΚΡΟΕΣ (Β1)</t>
  </si>
  <si>
    <t>Δαπάνες επένδυσης</t>
  </si>
  <si>
    <t>ΤΑΜΕΙΑΚΕΣ ΡΟΕΣ (Γ1=Α1-Β1)</t>
  </si>
  <si>
    <t>ΚΑΤΑΣΚΕΥΑΣΤΙΚΗ ΠΕΡΙΟΔΟΣ</t>
  </si>
  <si>
    <t>Σύνολο (Α1)</t>
  </si>
  <si>
    <t>Σύνολο (Β1)</t>
  </si>
  <si>
    <t>IRR:</t>
  </si>
  <si>
    <t>Με βάση τις ταμειακές ροές του παραπάνω πίνακα  υπολογίζεται ο Εσωτερικός Βαθμός Απόδοσης (IRR) της επένδυσης.</t>
  </si>
  <si>
    <t xml:space="preserve">Τόκοι βραχυπρόθεσμου δανεισμού </t>
  </si>
  <si>
    <t>Ιδια Κεφάλαια</t>
  </si>
  <si>
    <t>ΔΕΙΚΤΗΣ 11: ΙΚΑΝΟΤΗΤΑ ΑΠΟΠΛΗΡΩΜΗΣ ΤΟΚΟΧΡΕΩΛΥΣΙΩΝ (ΔΙΑΤ)</t>
  </si>
  <si>
    <t>ΔΕΙΚΤΗΣ 12: ΚΕΡΔΟΦΟΡΙΑΣ (ΔΚ)</t>
  </si>
  <si>
    <t>ΚΥΚΛΟΣ ΕΡΓΑΣΙΩΝ</t>
  </si>
  <si>
    <t>ΑΠΟΣΒΕΣΕΙΣ</t>
  </si>
  <si>
    <t>ΔΕΙΚΤΗΣ 13: ΑΠΟΤΕΛΕΣΜΑΤΙΚΟΤΗΤΑΣ (ΔΑ)</t>
  </si>
  <si>
    <t xml:space="preserve">ΚΥΚΛΟΣ ΕΡΓΑΣΙΩΝ </t>
  </si>
  <si>
    <t>Πλέον : επιδότηση leasing επενδυτικού σχεδίου</t>
  </si>
  <si>
    <t>Δαπάνες δικαιωμάτων (τεχνογνωσία κλπ)</t>
  </si>
  <si>
    <t xml:space="preserve">ΠΡΟΒΛΕΠΟΜΕΝΟ ΠΟΣΟ  ΚΕΦΑΛΑΙΟΠΟΙΗΣΗΣ  ΤΟΚΩΝ ΠΕΡ. ΧΑΡΙΤΟΣ </t>
  </si>
  <si>
    <t xml:space="preserve">Α/Α ΔΟΣΗΣ ΑΠΟΠΛΗΡΩΜΗΣ </t>
  </si>
  <si>
    <t xml:space="preserve">ΔΑΝΕΙΟ ΜΕ ΚΕΦΑΛΟΠΟΙΗΣΗ ΤΟΚΩΝ ΟΕΡΙΌΔΟΥ ΧΑΡΙΥΟΣ </t>
  </si>
  <si>
    <t xml:space="preserve">1η Δόση </t>
  </si>
  <si>
    <t xml:space="preserve">2η Δόση </t>
  </si>
  <si>
    <t xml:space="preserve">3η Δόση </t>
  </si>
  <si>
    <t xml:space="preserve">4η Δόση </t>
  </si>
  <si>
    <t xml:space="preserve">5η Δόση </t>
  </si>
  <si>
    <t xml:space="preserve">6η Δόση </t>
  </si>
  <si>
    <t xml:space="preserve">7η Δόση </t>
  </si>
  <si>
    <t xml:space="preserve">8η Δόση </t>
  </si>
  <si>
    <t xml:space="preserve">9η Δόση </t>
  </si>
  <si>
    <t xml:space="preserve">10η Δόση </t>
  </si>
  <si>
    <t xml:space="preserve">11η Δόση </t>
  </si>
  <si>
    <t xml:space="preserve">12η Δόση </t>
  </si>
  <si>
    <t xml:space="preserve">13η Δόση </t>
  </si>
  <si>
    <t xml:space="preserve">14η Δόση </t>
  </si>
  <si>
    <t xml:space="preserve">15η Δόση </t>
  </si>
  <si>
    <t xml:space="preserve"> ΕΤΗ</t>
  </si>
  <si>
    <t>ΤΡΟΠΟΣ ΕΞΟΦΛΗΣΗΣ(αριθμός δόσεων ανά έτος)</t>
  </si>
  <si>
    <t xml:space="preserve">Σταθερό Χρεολύσιο </t>
  </si>
  <si>
    <t>ΥΨΟΣ ΧΡΕΟΛΥΤΙΚΗΣ ΔΟΣΗΣ</t>
  </si>
  <si>
    <t xml:space="preserve">ΧΡΕΟΛΥΣΙΟ </t>
  </si>
  <si>
    <t xml:space="preserve">ΤΟΚΟΧΡΕΟΛΥΣΙΟ </t>
  </si>
  <si>
    <t xml:space="preserve">ΕΤΗΣΙΑ ΠΟΣΑ ΑΠΟΠΛΗΡΩΜΗΣ ΕΠΕΝΔΥΤΙΚΟΥ ΔΑΝΕΙΟΥ  </t>
  </si>
  <si>
    <t>ΠΟΣΟ LEASING</t>
  </si>
  <si>
    <t>ΕΠΙΔΟΤΗΣΗ ΧΡΗΜΑΤΟΔΟΤΙΚΗΣ ΜΙΣΘΩΣΗΣ</t>
  </si>
  <si>
    <t xml:space="preserve">ΣΥΝΟΛΙΚΟ ΠΟΣΟ ΔΟΣΗΣ </t>
  </si>
  <si>
    <t>ΑΡΙΘΜΟΣ ΔΟΣΕΩΝ ΕΤΗΣΙΩΣ</t>
  </si>
  <si>
    <t>Μείον : ετήσια μισθώματα leasing επενδυτικού σχεδίου</t>
  </si>
  <si>
    <t xml:space="preserve">Πλέον: Διάφορα έσοδα </t>
  </si>
  <si>
    <t>Ξένα Κεφάλαια  (βραχυπρόθεσμο δάνειο)</t>
  </si>
  <si>
    <t>ΣΥΝΟΛΙΚΟΣ ΜΑΚΡΟΠΡΟΘΕΣΜΟΣ ΔΑΝΕΙΣΜΟΣ</t>
  </si>
  <si>
    <t>ΣΥΝΟΛΙΚΟΣ ΒΡΑΧΥΠΡΟΘΕΣΜΟΣ ΔΑΝΕΙΣΜΟΣ</t>
  </si>
  <si>
    <t xml:space="preserve">Τρόπος χρηματοδότησης του συνολικού κεφακαίου κίνησης μετά την επένδυση </t>
  </si>
  <si>
    <t>Μείον : τόκοι βραχυπροθέσμων δανείων κεφαλαίου κίνησης</t>
  </si>
  <si>
    <t xml:space="preserve">ΔΑΝΕΙΟ ΜΕ ΚΕΦΑΛΟΠΟΙΗΣΗ ΤΟΚΩΝ ΠΕΡΙΟΔΟΥ ΧΑΡΙΤΟΣ </t>
  </si>
  <si>
    <t>ΣΥΝΟΛΙΚΟ ΠΟΣΟ ΚΑΤΑΒΑΛΛΟΜΕΝΩΝ  ΔΟΣΕΩΝ ΕΤΗΣΙΩΣ 
(ΕΤΗΣΙΟ ΜΙΣΘΩΜΑ)</t>
  </si>
  <si>
    <t>1. ΑΠΟΣΒΕΣΕΙΣ ΠΑΓΙΩΝ ΕΠΕΝΔΥΤΙΚΟΥ ΣΧΕΔΙΟΥ</t>
  </si>
  <si>
    <t>ΤΟΚΟΙ ΒΡΑΧΥΠΡΟΘΕΣΜΟΥ ΚΕΦ. ΚΙΝΗΣΗΣ</t>
  </si>
  <si>
    <t xml:space="preserve">ΕΤΗΣΙΑ ΜΕΤΑΒΟΛΗ ΒΡΑΧΥΠΡΟΘΕΣΜΟY ΔΑΝΕΙΣΜΟY </t>
  </si>
  <si>
    <t>ΜΙΣΘΩΜΑΤΑ ΣΥΜΒΑΣΗΣ LEASING ΕΠΕΝΔΥΣΗΣ</t>
  </si>
  <si>
    <t>ΣΥΝΟΛΟ ΤΟΚΟΧΡΕΩΛΥΣΙΩΝ 
(συμπεριλαμβανομένων μισθωμάτων leasing)</t>
  </si>
  <si>
    <t>Δαπάνες κεφαλαίου κίνησης</t>
  </si>
  <si>
    <t>ΥΠΟΛΟΓΙΣΜΟΣ ΞΕΝΩΝ ΚΕΦΑΛΑΙΩΝ</t>
  </si>
  <si>
    <t>Α. ΠΙΣΤΩΣΕΙΣ ΠΡΟΜΗΘΕΥΤΩΝ</t>
  </si>
  <si>
    <t>Β. ΣΥΝΟΛΟ ΔΑΝΕΙΑΚΩΝ ΚΕΦΑΛΑΙΩΝ</t>
  </si>
  <si>
    <t>ΣΥΝΟΛΟ ΤΟΚΟΧΡΕΩΛΥΣΙΩΝ 
(συμπεριλαμβανομένων των μισθωμάτων leasing)</t>
  </si>
  <si>
    <t>ΥΠΟΛΟΓΙΣΜΟΣ ΤΟΚΟΧΡΕΟΛΥΣΙΩΝ ΔΑΝΕΙΩΝ
(συμπεριλαμβανομένων των μισθωμάτων leasing)</t>
  </si>
  <si>
    <t>ΑΠΟΤΕΛΕΣΜΑΤΑ ΠΡΟ ΑΠΟΣΒΕΣΕΩΝ, ΤΟΚΩΝ ΚΑΙ ΦΟΡΩΝ (συμπεριλαμβανομένων μισθωμάτων leasing)</t>
  </si>
  <si>
    <t>ΑΠΟΤΕΛΕΣΜΑΤΑ ΠΡΟ ΤΟΚΩΝ ΚΑΙ ΦΟΡΩΝ (συμπεριλαμβανομένων μισθωμάτων leasing)</t>
  </si>
  <si>
    <t>ΣΥΝΟΛΟ ΞΕΝΩΝ ΚΕΦΑΛΑΙΩΝ</t>
  </si>
  <si>
    <t>ΣΥΝΟΛΟ ΞΕΝΩΝ ΚΕΦΑΛΑΙΩΝ (Α + Β)</t>
  </si>
  <si>
    <t xml:space="preserve">Μείον : Εξοδα Διάθεσης </t>
  </si>
  <si>
    <t>Μείον : Αποσβέσεις</t>
  </si>
  <si>
    <t>1ο ΕΤΟΣ *</t>
  </si>
  <si>
    <t xml:space="preserve"> για ΟΕ &amp; ΕΕ</t>
  </si>
  <si>
    <t>ΚΕΡΔΗ ΠΡΟ ΦΟΡΩΝ</t>
  </si>
  <si>
    <t>ΥΠΟΛΟΙΠΟ ΦΟΡΟΛΟΓΗΜΕΝΩΝ ΚΕΡΔΩΝ ΠΡΟΗΓΟΥΜΕΝΩΝ ΧΡΗΣΕΩΝ</t>
  </si>
  <si>
    <t>ΣΥΝΟΛΟ ΚΕΡΔΩΝ ΠΡΟΣ ΔΙΑΝΟΜΗ</t>
  </si>
  <si>
    <t>ΥΠΟΛΟΙΠΟ ΚΕΡΔΩΝ ΠΡΟΣ ΔΙΑΘΕΣΗ</t>
  </si>
  <si>
    <t>ΕΚΤΑΚΤΑ ΑΠΟΘΕΜΑΤΙΚΑ</t>
  </si>
  <si>
    <t>ΥΠΟΛΟΙΠΟ ΚΕΡΔΩΝ ΕΙΣ ΝΕΟ</t>
  </si>
  <si>
    <t>ΜΕΙΟΝ: ΦΟΡΟΣ ΕΙΣΟΔΗΜΑΤΟΣ ΧΡΗΣΗΣ *</t>
  </si>
  <si>
    <t>ΤΑΚΤΙΚΟ ΑΠΟΘΕΜΑΤΙΚΟ **</t>
  </si>
  <si>
    <t>** Τακτικό αποθεματικό:</t>
  </si>
  <si>
    <t>ΜΕΡΙΣΜΑΤΑ ΠΛΗΡΩΤΕΑ ***</t>
  </si>
  <si>
    <t>***  Μερίσματα πληρωτέα:</t>
  </si>
  <si>
    <r>
      <rPr>
        <b/>
        <sz val="10"/>
        <rFont val="Tahoma"/>
        <family val="2"/>
      </rPr>
      <t xml:space="preserve">(i) </t>
    </r>
    <r>
      <rPr>
        <sz val="10"/>
        <rFont val="Tahoma"/>
        <family val="2"/>
      </rPr>
      <t>Τα στοιχεία που θα εισαχθούν στα παραπάνω πεδία θα πρέπει να είναι ταυτόσημα με αυτά που έχουν εισαχθεί και υποβληθεί στο Πληροφοριακό Σύστημα Κρατικών Ενισχύσεων στο βήμα "Κόστος - Χρηματοδοτικό Σχήμα" και ειδικότερα στην καρτέλα 6 "Χρηματοδοτικό Σχήμα".</t>
    </r>
  </si>
  <si>
    <r>
      <rPr>
        <b/>
        <sz val="10"/>
        <rFont val="Tahoma"/>
        <family val="2"/>
      </rPr>
      <t>(i)</t>
    </r>
    <r>
      <rPr>
        <sz val="10"/>
        <rFont val="Tahoma"/>
        <family val="2"/>
      </rPr>
      <t xml:space="preserve"> Ο </t>
    </r>
    <r>
      <rPr>
        <b/>
        <sz val="10"/>
        <rFont val="Tahoma"/>
        <family val="2"/>
      </rPr>
      <t xml:space="preserve">βαθμός απασχόλησης </t>
    </r>
    <r>
      <rPr>
        <sz val="10"/>
        <rFont val="Tahoma"/>
        <family val="2"/>
      </rPr>
      <t>υπολογίζεται ως εξής: αριθμητής είναι η Πραγματική Ετήσια παραγωγική δυναμικότητα της μονάδας της επένδυσης και παρονομαστής η Ονομαστική Ετήσια παραγωγική δυναμικότητα.</t>
    </r>
  </si>
  <si>
    <r>
      <rPr>
        <b/>
        <sz val="10"/>
        <rFont val="Tahoma"/>
        <family val="2"/>
      </rPr>
      <t>(ii)</t>
    </r>
    <r>
      <rPr>
        <sz val="10"/>
        <rFont val="Tahoma"/>
        <family val="2"/>
      </rPr>
      <t xml:space="preserve"> Στην ονομαστική ωριαία παραγωγική δυναμικότητα θα πρέπει απαραιτήτως να προσδιοριστεί η μονάδα μέτρησης.</t>
    </r>
  </si>
  <si>
    <t>Άλλα έξοδα (όπως αναλύονται στην οικονομοτεχνική μελέτη)</t>
  </si>
  <si>
    <r>
      <rPr>
        <b/>
        <sz val="10"/>
        <rFont val="Tahoma"/>
        <family val="2"/>
      </rPr>
      <t xml:space="preserve">(i) </t>
    </r>
    <r>
      <rPr>
        <sz val="10"/>
        <rFont val="Tahoma"/>
        <family val="2"/>
      </rPr>
      <t>Τα στοιχεία που θα εισαχθούν στα παρακάτω πεδία θα πρέπει να είναι ταυτόσημα με αυτά που έχουν εισαχθεί και υποβληθεί στο Πληροφοριακό Σύστημα Κρατικών Ενισχύσεων στο βήμα  "Κόστος - Χρηματοδοτικό Σχήμα" και ειδικότερα στην καρτέλα 4.1 "Σύνολα Δαπανών".</t>
    </r>
  </si>
  <si>
    <r>
      <rPr>
        <b/>
        <sz val="10"/>
        <rFont val="Tahoma"/>
        <family val="2"/>
      </rPr>
      <t xml:space="preserve">Ενδεικτίκα άλλα έξοδα: </t>
    </r>
    <r>
      <rPr>
        <sz val="10"/>
        <rFont val="Tahoma"/>
        <family val="2"/>
      </rPr>
      <t>(π.χ. Τηλεπικοινωνίες, Ασφάλιστρα Εμπορευμάτων, Βιομηχανικό Νερό, κλπ.)</t>
    </r>
  </si>
  <si>
    <t xml:space="preserve"> - Μείον Πιστώσεις Προμήθειας 
   πρώτων υλών κλπ   </t>
  </si>
  <si>
    <t>Μείον : Κόστος παραγωγής</t>
  </si>
  <si>
    <t>Μείον :  Έξοδα Έρευνας &amp; Ανάπτυξης</t>
  </si>
  <si>
    <t>Φόρος :      για ΑΕ &amp; ΕΠΕ</t>
  </si>
  <si>
    <t>* Ο συντελεστής φόρου αφορά το έτος 2011.</t>
  </si>
  <si>
    <t>ΤΟΚΟΧΡΕΟΛΥΣΙΟ</t>
  </si>
  <si>
    <t>ΠΡΟΒΛΕΠΟΜΕΝΕΣ ΑΞΙΕΣ ΑΝΑΛΩΣΕΩΝ ΒΑΣΙΚΩΝ Α ΥΛΩΝ</t>
  </si>
  <si>
    <t xml:space="preserve">ΠΡΟΒΛΕΠΟΜΕΝΕΣ ΠΟΣΟΤΙΚΕΣ ΑΝΑΛΩΣΕΙΣ ΒΑΣΙΚΩΝ Α ΥΛΩΝ </t>
  </si>
  <si>
    <t>Στην καρτέλα του Μακροπρόθεσμου Δανείου για το επενδυτικό σχέδιο, ο φορέας επιλέγει μεταξύ 2 τύπων δανείου (είτε με σταθερή τοκοχρεολυτική δόση, είτε με σταθερό χρεολύσιο).</t>
  </si>
  <si>
    <t>προϊόν δ)</t>
  </si>
  <si>
    <t xml:space="preserve">ΕΤΗΣΙΑ ΜΕΤΑΒΟΛΗ </t>
  </si>
  <si>
    <r>
      <rPr>
        <b/>
        <sz val="10"/>
        <rFont val="Tahoma"/>
        <family val="2"/>
      </rPr>
      <t>(i) Στον παρακάτω πίνακα μεταφέρονται οριζόντια τα ποσά των τόκων και των χρεολυσίων αντίστοιχα από τον παρπάνω πίνακα που έχει συμπληρωθεί βάσει του τύπου του δανείου.</t>
    </r>
  </si>
  <si>
    <t>ΑΝΑΛΥΣΗ ΠΡΟΒΛΕΠΟΜΕΝΩΝ ΔΟΣΕΩΝ ΜΑΚΡΟΠΡΟΘΕΣΝΟΥ ΔΑΝΕΙΟΥ ΕΠΕΝΔΥΣΗΣ  (ΣΕ €)</t>
  </si>
  <si>
    <t>ΑΝΑΛΥΣΗ ΠΡΟΒΛΕΠΟΜΕΝΩΝ  ΔΟΣΕΩΝ ΣΥΜΒΑΣΗΣ ΧΡΗΜΑΤΟΔΟΤΙΚΗΣ ΜΙΣΘΩΣΗΣ ΕΠΕΝΔΥΤΙΚΟΥ ΣΧΕΔΙΟΥ (ΣΕ €)</t>
  </si>
  <si>
    <t>ΔΙΑΡΚΕΙΑ ΣΥΜΒΑΣΗΣ LEASING (ΣΕ ΕΤΗ)</t>
  </si>
  <si>
    <t xml:space="preserve">ΕΤΗΣΙΑ ΠΟΣΑ ΑΠΟΠΛΗΡΩΜΗΣ ΣΥΜΒΑΣΗΣ LEASING ΕΠΕΝΔΥΤΙΚΟΥ ΣΧΕΔΙΟΥ  </t>
  </si>
  <si>
    <t>Οι τιμές στα πεδία που είναι χρωματισμένα γκρι υπολογίζονται αυτόματα με συναρτήσεις, ενώ τα υπόλοιπα πεδία προβλέπεται να συμπληρωθούν από το φορέα.</t>
  </si>
  <si>
    <t>Στα φύλλα "ΚΟΣΤΟΣ" και "ΧΡΗΜΑΤΟΔΟΤΙΚΟ ΣΧΗΜΑ" θα πρέπει να μεταφέρονται αυτούσια τα στοιχεία όπως έχουν υποβληθεί στο Πληροφοριακό Σύστημα στις αντίστοιχες καρτέλες.</t>
  </si>
  <si>
    <t xml:space="preserve">Σταθερό Τοκοχρεολύσιο </t>
  </si>
  <si>
    <t>ΔΕΙΚΤΗΣ ΙΑΤ</t>
  </si>
  <si>
    <t>ΔΕΙΚΤΗΣ ΚΕΡΔΟΦΟΡΙΑΣ (ΔΚ)</t>
  </si>
  <si>
    <t>ΔΕΙΚΤΗΣ ΑΠΟΤΛΕΣΜΑΤΙΚΟΤΗΤΑΣ (ΔΑ)</t>
  </si>
  <si>
    <t>ΔΕΙΚΤΗΣ ΠΡΟΣΤΙΘΕΜΕΝΗΣ ΑΞΙΑΣ (ΔΠΑ)</t>
  </si>
  <si>
    <t>(i) Στον παραπάνω πίνακα, για τον υπολογισμό του φόρου εισοδήματος έχουν χρησιμοποιηθεί τα ποσοστά των ΑΕ, ΕΠΕ. 
Για διαφορετική νομική μορφή φορέα προσαρμόζετε αντίστοιχα.</t>
  </si>
  <si>
    <t xml:space="preserve">Β. ΣΧΕΔΙΑ ΕΡΕΥΝΑΣ ΚΑΙ ΑΝΑΠΤΥΞΗΣ </t>
  </si>
  <si>
    <t>ΑΓΟΡΑ ΟΡΓΑΝΩΝ ΚΑΙ ΕΞΟΠΛΙΣΜΟΥ</t>
  </si>
  <si>
    <t>ΔΑΠΑΝΕΣ ΓΙΑ ΤΗΝ ΑΠΟΚΤΗΣΗ ΚΑΙ ΕΠΙΚΥΡΩΣΗ ΔΙΠΛΩΜΑΤΩΝ ΕΥΡΕΣΥΤΕΧΝΙΑΣ ΚΑΙ ΑΛΛΩΝ ΔΙΚΑΙΩΜΑΤΩΝ ΒΙΟΜΗΧΑΝΙΚΗΣ ΙΔΙΟΚΤΗΣΙΑΣ</t>
  </si>
  <si>
    <t xml:space="preserve">Δ. ΜΙΣΘΩΜΑΤΑ </t>
  </si>
  <si>
    <t>ΜΙΣΘΩΣΗ ΕΓΚΑΤΑΣΤΑΣΕΩΝ ΚΑΙ ΕΞΟΠΛΙΣΜΟΥ ΠΑΡΑΓΩΓΗΣ</t>
  </si>
  <si>
    <t xml:space="preserve">Μισθώματα </t>
  </si>
  <si>
    <t>ΣΥΝΟΛΟ ΕΠΙΛΕΞΙΜΟΥ ΚΟΣΤΟΥΣ ΕΠΕΝΔΥΣΗΣ (Α+Β+Γ+Δ)</t>
  </si>
  <si>
    <t>Β. Άλλη Κρατική Ενίσχυση</t>
  </si>
  <si>
    <t>Γ. Λοιπά Κεφάλαια</t>
  </si>
  <si>
    <t>E. Μισθώματα</t>
  </si>
  <si>
    <t>ΣΤ. Χρηματοδοτική Μίσθωση</t>
  </si>
  <si>
    <t xml:space="preserve">Ζ. Σύνολο Κόστους Επένδυσης (ΣΤ = Δ + Ε+ ΣΤ)  </t>
  </si>
  <si>
    <t>Δ. Κόστος Συμβατικής Επένδυσης (Δ = Α + Β + Γ)</t>
  </si>
  <si>
    <r>
      <rPr>
        <b/>
        <sz val="10"/>
        <rFont val="Tahoma"/>
        <family val="2"/>
      </rPr>
      <t>(ii)</t>
    </r>
    <r>
      <rPr>
        <sz val="10"/>
        <rFont val="Tahoma"/>
        <family val="2"/>
      </rPr>
      <t xml:space="preserve"> Τα </t>
    </r>
    <r>
      <rPr>
        <b/>
        <sz val="10"/>
        <rFont val="Tahoma"/>
        <family val="2"/>
      </rPr>
      <t>Λοιπά Κεφάλαια</t>
    </r>
    <r>
      <rPr>
        <sz val="10"/>
        <rFont val="Tahoma"/>
        <family val="2"/>
      </rPr>
      <t xml:space="preserve"> προσδιορίζονται και υποβάλλονται σχετικά στοιχεία για την τεκμηρίωσή τους.</t>
    </r>
  </si>
  <si>
    <t>Β. ΔΑΠΑΝΕΣ ΧΡΗΜΑΤΟΔΟΤΙΚΗΣ ΜΙΣΘΩΣΗΣ ΕΓΚΑΤΑΣΤΑΣΕΩΝ &amp; ΕΞΟΠΙΣΜΟΥ ΠΑΡΑΓΩΓΗΣ (LEASING)</t>
  </si>
  <si>
    <t>Α. ΔΑΠΑΝΕΣ ΠΟΥ ΑΦΟΡΟΥΝ ΤΗΝ
 ΙΔΡΥΣΗ-ΟΡΓΑΝΩΣΗ-ΛΕΙΤΟΥΡΓΙΑ 
ΤΗΣ ΕΠΙΧΕΙΡΗΣΗΣ</t>
  </si>
  <si>
    <t>1. Αμοιβές για νομικές υπηρεσίες/διοιητική υποστήριξη/παροχή συμβουλών για την ίδρυση της επιχείρησης.</t>
  </si>
  <si>
    <t xml:space="preserve">3. Μισθώματα εγκαταστάσεων/εξοπλισμού παραγωγής και χρησιμοποιούμενων τεχνολογικών υποδομών (π.χ. Τεχνολογικά Πάρκα, Ζώνες Καινοτομίας). </t>
  </si>
  <si>
    <t>4. Δαπάνες ενέργειας/ύδρευσης/θέρμανσης και διοικητικές επιβαρύνσεις &amp; φόροι προς το Δημόσιο (εκτός ΦΠΑ &amp; εταιρικών φόρων).</t>
  </si>
  <si>
    <t>5. Δαπάνες μισθοδοσίας (βάσεις συμβάσεων εξαρτημένης εργασίας).</t>
  </si>
  <si>
    <t>ΣΥΝΟΛΟ ΕΝΙΣΧΥΟΜΕΝΩΝ ΔΑΠΑΝΩΝ ΕΠΕΝΔΥΤΙΚΟΥ ΣΧΕΔΙΟΥ (Α+Β)</t>
  </si>
  <si>
    <r>
      <rPr>
        <b/>
        <sz val="10"/>
        <rFont val="Tahoma"/>
        <family val="2"/>
      </rPr>
      <t>(i)</t>
    </r>
    <r>
      <rPr>
        <sz val="10"/>
        <rFont val="Tahoma"/>
        <family val="2"/>
      </rPr>
      <t xml:space="preserve"> Οι παραπάνω δαπάνες πρέπει να πραγματοποιούνται την </t>
    </r>
    <r>
      <rPr>
        <b/>
        <sz val="10"/>
        <rFont val="Tahoma"/>
        <family val="2"/>
      </rPr>
      <t>πρώτη 5ετία από την ίδρυση της επιχείρησης</t>
    </r>
    <r>
      <rPr>
        <sz val="10"/>
        <rFont val="Tahoma"/>
        <family val="2"/>
      </rPr>
      <t xml:space="preserve"> και </t>
    </r>
    <r>
      <rPr>
        <u val="single"/>
        <sz val="10"/>
        <rFont val="Tahoma"/>
        <family val="2"/>
      </rPr>
      <t>μετά την υποβολή της αίτησης υπαγωγής</t>
    </r>
    <r>
      <rPr>
        <sz val="10"/>
        <rFont val="Tahoma"/>
        <family val="2"/>
      </rPr>
      <t>.</t>
    </r>
  </si>
  <si>
    <r>
      <rPr>
        <b/>
        <sz val="10"/>
        <rFont val="Tahoma"/>
        <family val="2"/>
      </rPr>
      <t>(ii)</t>
    </r>
    <r>
      <rPr>
        <sz val="10"/>
        <rFont val="Tahoma"/>
        <family val="2"/>
      </rPr>
      <t xml:space="preserve"> Οι δαπάνες της περίπτωσης </t>
    </r>
    <r>
      <rPr>
        <b/>
        <sz val="10"/>
        <rFont val="Tahoma"/>
        <family val="2"/>
      </rPr>
      <t>Α.1</t>
    </r>
    <r>
      <rPr>
        <sz val="10"/>
        <rFont val="Tahoma"/>
        <family val="2"/>
      </rPr>
      <t xml:space="preserve"> δεν μπορεί να υπερβαίνουν το 10% του συνολικού κόστους του επενδυτικού σχεδίου και μέχρι του ποσού των €30.000.</t>
    </r>
  </si>
  <si>
    <t>ΣΥΝΟΛΟ ΠΩΛΗΣΕΩΝ ΕΣΩΤΕΡΙΚΟΥ</t>
  </si>
  <si>
    <t>ΣΥΝΟΛΟ ΠΩΛΗΣΕΩΝ ΕΞΩΤΕΡΙΚΟΥ</t>
  </si>
  <si>
    <r>
      <t>ΓΕΝΙΚΟ ΣΥΝΟΛΟ ΠΩΛΗΣΕΩΝ ΠΡΟΙΟΝΤΩΝ ή ΥΠΗΡΕΣΙΩΝ</t>
    </r>
    <r>
      <rPr>
        <sz val="8.5"/>
        <color indexed="8"/>
        <rFont val="Tahoma"/>
        <family val="2"/>
      </rPr>
      <t xml:space="preserve"> 
</t>
    </r>
    <r>
      <rPr>
        <sz val="8.5"/>
        <rFont val="Tahoma"/>
        <family val="2"/>
      </rPr>
      <t>(ΠΩΛΗΣΕΙΣ ΕΣΩΤΕΡΙΚΟΥ &amp; ΕΞΩΤΕΡΙΚΟΥ)</t>
    </r>
  </si>
  <si>
    <t>ΣΥΝΟΛΟ ΚΥΚΛΟΥ ΕΡΓΑΣΙΩΝ  ΕΣΩΤΕΡΙΚΟΥ</t>
  </si>
  <si>
    <t>ΣΥΝΟΛΟ ΚΥΚΛΟΥ ΕΡΓΑΣΙΩΝ ΕΞΩΤΕΡΙΚΟΥ</t>
  </si>
  <si>
    <t>ΣΥΝΟΛΟ ΕΝΕΡΓΕΙΑΣ</t>
  </si>
  <si>
    <t xml:space="preserve">ΣΥΝΟΛΟ ΠΟΣΟΤΗΤΩΝ Β ΥΛΩΝ &amp; ΥΛΙΚΩΝ ΣΥΣΚΕΥΑΣΙΑΣ ΠΡΟΪΟΝΤΩΝ ή ΥΠΗΡΕΣΙΩΝ ΤΟΥ ΕΠΕΝΔΥΤΙΚΟΥ ΣΧΕΔΙΟΥ </t>
  </si>
  <si>
    <t>ΣΥΝΟΛΟ ΑΞΙΑΣ Β ΥΛΩΝ &amp; ΥΛΙΚΩΝ ΣΥΣΚΕΥΑΣΙΑΣ ΠΡΟΪΟΝΤΩΝ ή ΥΠΗΡΕΣΙΩΝ ΤΟΥ ΕΠΕΝΔΥΤΙΚΟΥ ΣΧΕΔΙΟΥ</t>
  </si>
  <si>
    <t xml:space="preserve">ΣΥΝΟΛΟ ΠΟΣΟΤΗΤΩΝ Α ΥΛΩΝ ΠΡΟΪΟΝΤΩΝ ή ΥΠΗΡΕΣΙΩΝ ΤΟΥ ΕΠΕΝΔΥΤΙΚΟΥ ΣΧΕΔΙΟΥ </t>
  </si>
  <si>
    <t xml:space="preserve">ΣΥΝΟΛΟ ΑΞΙΑΣ Α ΥΛΩΝ ΠΡΟΪΟΝΤΩΝ ή ΥΠΗΡΕΣΙΩΝ ΤΟΥ ΕΠΕΝΔΥΤΙΚΟΥ ΣΧΕΔΙΟΥ </t>
  </si>
  <si>
    <t>ΚΥΚΛΟΣ ΕΡΓΑΣΙΩΝ ΑΠΟ ΠΡΟΙΟΝΤΑ ή ΥΠΗΡΕΣΙΕΣ ΤΟΥ ΕΠΕΝΔΥΤΙΚΟΥ ΣΧΕΔΙΟΥ</t>
  </si>
  <si>
    <r>
      <t>ΓΕΝΙΚΟ ΣΥΝΟΛΟ ΚΥΚΛΟΥ ΕΡΓΑΣΙΩΝ ΠΡΟΙΟΝΤΩΝ ή ΥΠΗΡΕΣΙΩΝ ΤΟΥ ΕΠΕΝΔΥΤΙΚΟΥ ΣΧΕΔΙΟΥ</t>
    </r>
    <r>
      <rPr>
        <sz val="8.5"/>
        <color indexed="8"/>
        <rFont val="Tahoma"/>
        <family val="2"/>
      </rPr>
      <t xml:space="preserve"> 
</t>
    </r>
    <r>
      <rPr>
        <sz val="8.5"/>
        <rFont val="Tahoma"/>
        <family val="2"/>
      </rPr>
      <t>(ΠΩΛΗΣΕΙΣ ΕΣΩΤΕΡΙΚΟΥ &amp; ΕΞΩΤΕΡΙΚΟΥ)</t>
    </r>
  </si>
  <si>
    <t>ΠΡΟΙΟΝΤΑ ή ΥΠΗΡΕΣΙΕΣ 
ΤΟΥ ΕΠΕΝΔΥΤΙΚΟΥ ΣΧΕΔΙΟΥ</t>
  </si>
  <si>
    <t>2. Τόκοι εξωτερικής χρηματοδότησης.</t>
  </si>
  <si>
    <t>Ασφάλιστρα παγίων</t>
  </si>
  <si>
    <t>ΕΝΙΣΧΥΣΕΙΣ</t>
  </si>
  <si>
    <t>ΕΝΙΣΧΥΟΜΕΝΕΣ ΔΑΠΑΝΕΣ 
ΤΟΥ ΕΠΕΝΔΥΤΙΚΟΥ ΣΧΕΔΙΟΥ</t>
  </si>
  <si>
    <t>Περιφέρεια</t>
  </si>
  <si>
    <t>Επιπλέον % (*)</t>
  </si>
  <si>
    <t>-</t>
  </si>
  <si>
    <t>(*) Επιπλέον ποσοστό Ενίσχυσης για νησιά της Περιφέρειας με πληθυσμό &lt; 5.000 κατοίκων</t>
  </si>
  <si>
    <t>Α. ΕΠΙΧΟΡΗΓΗΣΗ ΠΟΥ ΑΦΟΡΑ ΤΙΣ ΔΑΠΑΝΕΣ ΙΔΡΥΣΗΣ-ΟΡΓΑΝΩΣΗΣ-ΛΕΙΤΟΥΡΓΙΑΣ 
ΤΗΣ ΕΠΙΧΕΙΡΗΣΗΣ</t>
  </si>
  <si>
    <t>Ανατολική Μακεδονία &amp; Θράκη, Ήπειρος, Δυτική Θεσσαλία, Ιόνια Νησιά, Κρήτη, Πελοπόννησος, Βόρειο Αιγαίο, Κεντρική Μακεδονία, Δυτική Μακεδονία.</t>
  </si>
  <si>
    <t>Νότιο Αιγαίο, Στερεά Ελλάδα, Αττική.</t>
  </si>
  <si>
    <t>Έτη
(1ο - 3ο)</t>
  </si>
  <si>
    <t>Έτη
(4ο - 5ο)</t>
  </si>
  <si>
    <t>1. Καταβαλόμενες δόσεις χρηματοδοτικής μίσθωσης (leasing).</t>
  </si>
  <si>
    <t>Δαπάνες μισθοδοσίας (βάσεις συμβάσεων εξαρτημένης εργασίας).</t>
  </si>
  <si>
    <t xml:space="preserve">ΚΑΤΑΝΑΛΩΣΗ ΕΝΕΡΓΕΙΑΣ </t>
  </si>
  <si>
    <t>ΣΥΝΟΛΙΚΟ ΚΟΣΤΟΣ ΠΑΡΑΓΩΓΗΣ</t>
  </si>
  <si>
    <t>ΣΥΝΟΛΟ ΚΟΣΤΟΥΣ ΠΑΡΑΓΩΓΗΣ</t>
  </si>
  <si>
    <t>ΛΟΙΠΑ ΕΞΟΔΑ ΓΙΑ ΠΡΟΙΟΝΤΑ ή ΥΠΗΡΕΣΙΕΣ</t>
  </si>
  <si>
    <t xml:space="preserve">ΣΥΝΟΛΟ ΛΟΙΠΩΝ ΕΞΟΔΩΝ </t>
  </si>
  <si>
    <t>ΚΕΦΑΛΑΙΟ ΚΙΝΗΣΗΣ 
Δεσμεύσεις για:</t>
  </si>
  <si>
    <t>ΚΕΦΑΛΑΙΟ ΚΙΝΗΣΗΣ</t>
  </si>
  <si>
    <t>Τραπεζικό δάνειο με κρατική ενίσχυση</t>
  </si>
  <si>
    <t>Τραπεζικό δάνειο χωρίς κρατική ενίσχυση</t>
  </si>
  <si>
    <t>Άλλα κεφάλαια</t>
  </si>
  <si>
    <t>ΠΟΣΟΣΤΟ ΕΝΙΣΧΥΣΗΣ (%)</t>
  </si>
  <si>
    <t>ΠΡΟΒΛΕΠΟΜΕΝΕΣ  ΡΟΕΣ  ΚΕΦΑΛΑΙΟΥ (ΣΕ €)</t>
  </si>
  <si>
    <t>Α. Εισροές</t>
  </si>
  <si>
    <t>Κέρδη προ αποσβέσεων</t>
  </si>
  <si>
    <t>Ίδια συμμετοχή</t>
  </si>
  <si>
    <t>Μακροπόθεσμα δάνεια</t>
  </si>
  <si>
    <t>Κεφάλαιο κίνησης</t>
  </si>
  <si>
    <t>Πιστώσεις προμηθευτών παγίων</t>
  </si>
  <si>
    <t>Ενισχύσεις Δημοσίου</t>
  </si>
  <si>
    <t>Πώληση παγίων</t>
  </si>
  <si>
    <t>Λοιπές πηγές</t>
  </si>
  <si>
    <t>ΣΥΝΟΛΟ  Α</t>
  </si>
  <si>
    <t>Β. Εκροές</t>
  </si>
  <si>
    <t>Τόκοι κατασκευαστικής περιόδου</t>
  </si>
  <si>
    <t>Φόροι εισοδήματος</t>
  </si>
  <si>
    <t>Μερίσματα</t>
  </si>
  <si>
    <t>Αμοιβές Δ.Σ.</t>
  </si>
  <si>
    <t>Λοιπές εκροές</t>
  </si>
  <si>
    <t>Μεταβολή Κεφαλαίου Κίνησης (Α-Β )</t>
  </si>
  <si>
    <t>ΜΑΚΡΟΠΡΟΘΕΣΜΟΣ ΔΑΝΕΙΣΜΟΣ ΜΕ ΚΡΑΤΙΚΗ ΕΝΙΣΧΥΣΗ</t>
  </si>
  <si>
    <t>ΜΑΚΡΟΠΡΟΘΕΣΜΟΣ ΔΑΝΕΙΣΜΟΣ ΧΩΡΙΣ ΚΡΑΤΙΚΗ ΕΝΙΣΧΥΣΗ</t>
  </si>
  <si>
    <t>ΧΡΕΟΛΥΣΙΑ ΜΑΚΡΟΠΡΟΘΕΣΜΩΝ ΔΑΝΕΙΩΝ</t>
  </si>
  <si>
    <t>ΤΟΚΟΙ ΜΑΚΡΟΠΡΟΘΕΣΜΩΝ ΔΑΝΕΙΩΝ</t>
  </si>
  <si>
    <t>ΤΟΚΟΙ ΓΙΑ ΚΕΦΑΛΑΙΟ ΚΙΝΗΣΗΣ</t>
  </si>
  <si>
    <t>Γ. ΔΑΠΑΝΕΣ ΔΙΚΑΙΩΜΑΤΩΝ ΒΙΟΜΗΧΑΝΙΚΗΣ ΙΔΙΟΚΤΗΣΙΑΣ</t>
  </si>
  <si>
    <r>
      <rPr>
        <b/>
        <sz val="10"/>
        <rFont val="Tahoma"/>
        <family val="2"/>
      </rPr>
      <t>(i)</t>
    </r>
    <r>
      <rPr>
        <sz val="10"/>
        <rFont val="Tahoma"/>
        <family val="2"/>
      </rPr>
      <t xml:space="preserve"> Τα στοιχεία που θα εισαχθούν στα παραπάνω πεδία και αφορούν αποσβέσεις του επενδυτικού σχεδίου θα πρέπει να είναι ταυτόσημα με αυτά που έχουν εισαχθεί και υποβληθεί στο </t>
    </r>
    <r>
      <rPr>
        <b/>
        <sz val="10"/>
        <rFont val="Tahoma"/>
        <family val="2"/>
      </rPr>
      <t>Πληροφοριακό Σύστημα Κρατικών Ενισχύσεων</t>
    </r>
    <r>
      <rPr>
        <sz val="10"/>
        <rFont val="Tahoma"/>
        <family val="2"/>
      </rPr>
      <t xml:space="preserve"> στο βήμα  "Κόστος - Χρηματοδοτικό Σχήμα" και ειδικότερα στην καρτέλα 4.1 "Σύνολα Δαπανών" στη στήλη "Επιλέξιμο κόστος" στα σύνολα ενοτήτων.
</t>
    </r>
    <r>
      <rPr>
        <b/>
        <sz val="10"/>
        <rFont val="Tahoma"/>
        <family val="2"/>
      </rPr>
      <t xml:space="preserve">(ii) </t>
    </r>
    <r>
      <rPr>
        <sz val="10"/>
        <rFont val="Tahoma"/>
        <family val="2"/>
      </rPr>
      <t xml:space="preserve">Οι δαπάνες της κατηγορίας </t>
    </r>
    <r>
      <rPr>
        <b/>
        <sz val="10"/>
        <rFont val="Tahoma"/>
        <family val="2"/>
      </rPr>
      <t>Β. ΣΧΕΔΙΑ ΕΡΕΥΝΑΣ ΚΑΙ ΑΝΑΠΤΥΞΗΣ</t>
    </r>
    <r>
      <rPr>
        <sz val="10"/>
        <rFont val="Tahoma"/>
        <family val="2"/>
      </rPr>
      <t xml:space="preserve"> που αφορούν </t>
    </r>
    <r>
      <rPr>
        <i/>
        <sz val="10"/>
        <rFont val="Tahoma"/>
        <family val="2"/>
      </rPr>
      <t>ΔΑΠΑΝΕΣ ΠΡΟΣΩΠΙΚΟΥ</t>
    </r>
    <r>
      <rPr>
        <sz val="10"/>
        <rFont val="Tahoma"/>
        <family val="2"/>
      </rPr>
      <t xml:space="preserve"> και </t>
    </r>
    <r>
      <rPr>
        <i/>
        <sz val="10"/>
        <rFont val="Tahoma"/>
        <family val="2"/>
      </rPr>
      <t>ΑΥΛΕΣ ΔΑΠΑΝΕΣ ΠΟΥ ΣΧΕΤΙΖΟΝΤΑΙ ΜΕ ΤΗΝ ΕΡΕΥΝΗΤΙΚΗ ΔΡΑΣΤΗΡΙΟΤΗΤΑ</t>
    </r>
    <r>
      <rPr>
        <sz val="10"/>
        <rFont val="Tahoma"/>
        <family val="2"/>
      </rPr>
      <t xml:space="preserve"> αποσβένονται εφόσον παγιοποιούνται.</t>
    </r>
  </si>
  <si>
    <t>ΣΥΝΟΛΟ ΑΠΟΣΒΕΣΕΩΝ ΠΑΓΙΩΝ ΕΠΕΝΔΥΤΙΚΟΥ ΣΧΕΔΙΟΥ (Α+Β+Γ)</t>
  </si>
  <si>
    <t>Πλέον : ενίσχυση λειτουργικών δαπανών</t>
  </si>
  <si>
    <t>ΑΜΟΙΒΕΣ Δ/Σ ****</t>
  </si>
  <si>
    <t>****  Αμοιβές Δ/Σ:</t>
  </si>
  <si>
    <t xml:space="preserve">Ισχύει για ΑΕ &amp; ΕΠΕ. </t>
  </si>
  <si>
    <t>Ισχύει για ΑΕ &amp; ΕΠΕ. Το ποσοστό είναι ενδεικτικό.</t>
  </si>
  <si>
    <t>ΠΡΟΒΛΕΠΟΜΕΝΕΣ ΕΙΣΡΟΕΣ-ΕΚΡΟΕΣ</t>
  </si>
  <si>
    <t>ΔΕΙΚΤΗΣ 9: ΤΑΜΕΙΑΚΕΣ ΡΟΕΣ (ΕΙΣΡΟΕΣ/ΕΚΡΟΕΣ)</t>
  </si>
  <si>
    <t>ΔΕΙΚΤΗΣ 19: ΠΟΣΟΣΤΟ ΠΡΟΣΤΙΘΕΜΕΝΗΣ ΑΞΙΑΣ (ΠΑ)</t>
  </si>
  <si>
    <t>ΧΡΕΟΛΥΣΙΑ ΜΑΚΡΟΠΡΟΘΕΣΜΩΝ ΔΑΝΕΙΩΝ ΕΠΕΝΔΥΤΙΚΟΥ ΣΧΕΔΙΟΥ</t>
  </si>
  <si>
    <t>ΤΟΚΟΙ ΜΑΚΡΟΠΡΟΘΕΣΜΩΝ ΔΑΝΕΙΩΝ ΕΠΕΝΔΥΤΙΚΟΥ ΣΧΕΔΙΟΥ</t>
  </si>
  <si>
    <t>ΜΕΣΟΣ ΟΡΟΣ 5ετίας ΔΙΑΤ</t>
  </si>
  <si>
    <t>ΜΕΣΟΣ ΟΡΟΣ 5ετίαςΣ ΔΚ</t>
  </si>
  <si>
    <t>ΔΕΙΚΤΗΣ 19: ΠΡΟΣΤΙΘΕΜΕΝΗ ΑΞΙΑΣ (ΠΑ)</t>
  </si>
  <si>
    <t>Α ΥΛΕΣ ΤΟΥ ΕΠΕΝΔΥΤΙΚΟΥ ΣΧΕΔΙΟΥ</t>
  </si>
  <si>
    <t>Β ΥΛΕΣ ΚΑΙ ΥΛΙΚΑ ΣΥΣΚΕΥΑΣΙΑΣ ΤΟΥ ΕΠΕΝΔΥΤΙΚΟΥ ΣΧΕΔΙΟΥ</t>
  </si>
  <si>
    <t>ΕΡΓΑΣΙΕΣ ΑΠΟ ΤΡΙΤΟΥΣ (FACON) ΤΟΥ ΕΠΕΝΔΥΤΙΚΟΥ ΣΧΕΔΙΟΥ</t>
  </si>
  <si>
    <t>ΕΝΕΡΓΕΙΑ ΤΟΥ ΕΠΕΝΔΥΤΙΚΟΥ ΣΧΕΔΙΟΥ</t>
  </si>
  <si>
    <t>ΛΟΙΠΑ ΕΞΟΔΑ (εκτός από φόρους) ΤΟΥ ΕΠΕΝΔΥΤΙΚΟΥ ΣΧΕΔΙΟΥ</t>
  </si>
  <si>
    <t>ΚΟΣΤΟΣ ΕΙΣΡΟΩΝ ΥΛΙΚΩΝ ΚΑΙ ΥΠΗΡΕΣΙΩΝ ΑΠΟ ΤΡΙΤΟΥΣ ΤΟΥ ΕΠΕΝΔΥΤΙΚΟΥ ΣΧΕΔΙΟΥ</t>
  </si>
  <si>
    <t>ΔΕΙΚΤΗΣ 25: ΕΞΑΓΩΓΙΚΗ ΕΠΙΔΟΣΗ (ΕΞ)</t>
  </si>
  <si>
    <t>ΔΕΙΚΤΗΣ ΕΞΑΓΩΓΙΚΗΣ ΕΠΙΔΩΣΗΣ (ΕΞ)</t>
  </si>
  <si>
    <t>ΜΕΣΟΣ ΟΡΟΣ 5ετίας ΕΞ</t>
  </si>
  <si>
    <t>ΜΕΣΟΣ ΟΡΟΣ 5ετίας ΠΑ</t>
  </si>
  <si>
    <t>ΜΕΣΟΣ ΟΡΟΣ 5ετίας</t>
  </si>
  <si>
    <t>ΜΕΣΟΣ ΟΡΟΣ 5ετίας ΔΑ</t>
  </si>
  <si>
    <t>Λοιπές προλειτουργικές δαπάνες</t>
  </si>
  <si>
    <t xml:space="preserve"> Χρεωλύσια επενδυτικού δανείου</t>
  </si>
  <si>
    <t>Εξυπηρέτηση πιστώσεων προμηθευτών (παγίων)</t>
  </si>
  <si>
    <t>Συνήθεις άλλες επενδύσεις (Αναγκαίες αντικαταστάσεις, εξοπλισμού, ιματισμού κ.λ.π.)</t>
  </si>
  <si>
    <r>
      <t xml:space="preserve">ΔΕΙΚΤΗΣ 10: ΕΣΩΤΕΡΙΚΟΣ ΣΥΝΤΕΛΕΣΤΗΣ ΑΠΟΔΟΣΗΣ (IRR) - </t>
    </r>
    <r>
      <rPr>
        <b/>
        <sz val="8.5"/>
        <color indexed="10"/>
        <rFont val="Tahoma"/>
        <family val="2"/>
      </rPr>
      <t>Μ.Ο. 10ετίας</t>
    </r>
  </si>
  <si>
    <r>
      <t xml:space="preserve">Τόσο το κόστος του επενδυτικού σχεδίου, όσο και οι ενισχυόμενες λειτουργικές δαπάνες και οι δαπάνες χρηματοδοτικής μίσθωσης πρέπει να αφορούν </t>
    </r>
    <r>
      <rPr>
        <b/>
        <u val="single"/>
        <sz val="10"/>
        <rFont val="Arial Greek"/>
        <family val="0"/>
      </rPr>
      <t>αποκλειστικά και μόνο</t>
    </r>
    <r>
      <rPr>
        <sz val="10"/>
        <rFont val="Arial Greek"/>
        <family val="0"/>
      </rPr>
      <t xml:space="preserve"> το επιλέξιμο επενδυτικό σχέδιο που υποβάλλεται για υπαγωγή στο ειδικό καθεστώς της Επιχειρηματικότητας των Νέων του ν.3908/2011, και όχι σε άλλες δραστηριότητες του φορέα.</t>
    </r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</si>
</sst>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%"/>
    <numFmt numFmtId="165" formatCode="#,##0_ ;[Red]\-#,##0\ "/>
    <numFmt numFmtId="166" formatCode="#,##0.0_ ;[Red]\-#,##0.0\ "/>
    <numFmt numFmtId="167" formatCode="_-* #,##0.00\ _Δ_ρ_χ_._-;\-* #,##0.00\ _Δ_ρ_χ_._-;_-* &quot;-&quot;??\ _Δ_ρ_χ_._-;_-@_-"/>
    <numFmt numFmtId="168" formatCode="#,##0_);[Red]\(#,##0\)"/>
    <numFmt numFmtId="169" formatCode="#,##0.00_);[Red]\(#,##0.00\)"/>
    <numFmt numFmtId="170" formatCode="_-* #,##0.00\ [$€]_-;\-* #,##0.00\ [$€]_-;_-* &quot;-&quot;??\ [$€]_-;_-@_-"/>
    <numFmt numFmtId="171" formatCode="#,##0.00_ ;[Red]\-#,##0.00\ "/>
    <numFmt numFmtId="174" formatCode="&quot;Διάρκεια βάρδιας:&quot;0\ &quot;ωρες&quot;"/>
    <numFmt numFmtId="175" formatCode="#,##0.000"/>
    <numFmt numFmtId="176" formatCode="0.0%"/>
    <numFmt numFmtId="209" formatCode="0.0"/>
    <numFmt numFmtId="225" formatCode="#,##0.0"/>
  </numFmts>
  <fonts count="87">
    <font>
      <sz val="10"/>
      <name val="Arial Greek"/>
      <family val="0"/>
    </font>
    <font>
      <sz val="8.5"/>
      <name val="Tahoma"/>
      <family val="2"/>
    </font>
    <font>
      <b/>
      <sz val="8.5"/>
      <name val="Tahoma"/>
      <family val="2"/>
    </font>
    <font>
      <b/>
      <sz val="8.5"/>
      <color indexed="8"/>
      <name val="Tahoma"/>
      <family val="2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sz val="8"/>
      <name val="Arial Greek"/>
      <family val="0"/>
    </font>
    <font>
      <sz val="8"/>
      <name val="Tahoma"/>
      <family val="2"/>
    </font>
    <font>
      <b/>
      <sz val="8"/>
      <name val="Tahoma"/>
      <family val="2"/>
    </font>
    <font>
      <sz val="10"/>
      <name val="Tahoma"/>
      <family val="2"/>
    </font>
    <font>
      <sz val="8.5"/>
      <color indexed="10"/>
      <name val="Tahoma"/>
      <family val="2"/>
    </font>
    <font>
      <sz val="11"/>
      <name val="HellasArial"/>
      <family val="0"/>
    </font>
    <font>
      <sz val="10"/>
      <name val="HellasArial"/>
      <family val="0"/>
    </font>
    <font>
      <i/>
      <sz val="8"/>
      <color indexed="1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indexed="63"/>
      <name val="Arial"/>
      <family val="2"/>
    </font>
    <font>
      <b/>
      <sz val="8.5"/>
      <color indexed="63"/>
      <name val="Tahoma"/>
      <family val="2"/>
    </font>
    <font>
      <sz val="8.5"/>
      <color indexed="63"/>
      <name val="Tahoma"/>
      <family val="2"/>
    </font>
    <font>
      <sz val="8"/>
      <color indexed="63"/>
      <name val="Tahoma"/>
      <family val="2"/>
    </font>
    <font>
      <b/>
      <sz val="10"/>
      <name val="Tahoma"/>
      <family val="2"/>
    </font>
    <font>
      <sz val="8.5"/>
      <color indexed="12"/>
      <name val="Tahoma"/>
      <family val="2"/>
    </font>
    <font>
      <b/>
      <sz val="8.5"/>
      <color indexed="12"/>
      <name val="Tahoma"/>
      <family val="2"/>
    </font>
    <font>
      <sz val="10"/>
      <color indexed="63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9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29"/>
      <name val="Calibri"/>
      <family val="2"/>
    </font>
    <font>
      <sz val="8.5"/>
      <color indexed="8"/>
      <name val="Tahoma"/>
      <family val="2"/>
    </font>
    <font>
      <b/>
      <sz val="6"/>
      <name val="Tahoma"/>
      <family val="2"/>
    </font>
    <font>
      <b/>
      <sz val="12"/>
      <color indexed="10"/>
      <name val="Tahoma"/>
      <family val="2"/>
    </font>
    <font>
      <i/>
      <sz val="10"/>
      <name val="Tahoma"/>
      <family val="2"/>
    </font>
    <font>
      <b/>
      <sz val="9"/>
      <name val="Tahoma"/>
      <family val="2"/>
    </font>
    <font>
      <i/>
      <sz val="8.5"/>
      <name val="Tahoma"/>
      <family val="2"/>
    </font>
    <font>
      <i/>
      <sz val="8.5"/>
      <color indexed="63"/>
      <name val="Tahoma"/>
      <family val="2"/>
    </font>
    <font>
      <b/>
      <i/>
      <sz val="8.5"/>
      <color indexed="10"/>
      <name val="Tahoma"/>
      <family val="2"/>
    </font>
    <font>
      <b/>
      <sz val="12"/>
      <name val="Arial Greek"/>
      <family val="0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0"/>
      <name val="Tahoma"/>
      <family val="2"/>
    </font>
    <font>
      <sz val="9"/>
      <name val="Inherit"/>
      <family val="0"/>
    </font>
    <font>
      <b/>
      <sz val="9"/>
      <name val="Inherit"/>
      <family val="0"/>
    </font>
    <font>
      <i/>
      <sz val="9"/>
      <color indexed="63"/>
      <name val="Inherit"/>
      <family val="0"/>
    </font>
    <font>
      <sz val="10"/>
      <name val="HellasSouv"/>
      <family val="0"/>
    </font>
    <font>
      <sz val="8.5"/>
      <color indexed="9"/>
      <name val="Tahoma"/>
      <family val="2"/>
    </font>
    <font>
      <b/>
      <sz val="8.5"/>
      <color indexed="10"/>
      <name val="Tahoma"/>
      <family val="2"/>
    </font>
    <font>
      <b/>
      <u val="single"/>
      <sz val="10"/>
      <name val="Arial Gree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9"/>
      <color rgb="FF37454D"/>
      <name val="Inherit"/>
      <family val="0"/>
    </font>
    <font>
      <sz val="8.5"/>
      <color theme="0"/>
      <name val="Tahoma"/>
      <family val="2"/>
    </font>
    <font>
      <b/>
      <sz val="8"/>
      <name val="Arial Greek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lightUp"/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29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1" fontId="12" fillId="0" borderId="0">
      <alignment/>
      <protection/>
    </xf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68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26" fillId="12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9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27" fillId="12" borderId="0" applyNumberFormat="0" applyBorder="0" applyAlignment="0" applyProtection="0"/>
    <xf numFmtId="0" fontId="27" fillId="10" borderId="0" applyNumberFormat="0" applyBorder="0" applyAlignment="0" applyProtection="0"/>
    <xf numFmtId="0" fontId="27" fillId="26" borderId="0" applyNumberFormat="0" applyBorder="0" applyAlignment="0" applyProtection="0"/>
    <xf numFmtId="0" fontId="27" fillId="19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69" fillId="29" borderId="0" applyNumberFormat="0" applyBorder="0" applyAlignment="0" applyProtection="0"/>
    <xf numFmtId="0" fontId="69" fillId="30" borderId="0" applyNumberFormat="0" applyBorder="0" applyAlignment="0" applyProtection="0"/>
    <xf numFmtId="0" fontId="69" fillId="31" borderId="0" applyNumberFormat="0" applyBorder="0" applyAlignment="0" applyProtection="0"/>
    <xf numFmtId="0" fontId="69" fillId="32" borderId="0" applyNumberFormat="0" applyBorder="0" applyAlignment="0" applyProtection="0"/>
    <xf numFmtId="0" fontId="70" fillId="33" borderId="0" applyNumberFormat="0" applyBorder="0" applyAlignment="0" applyProtection="0"/>
    <xf numFmtId="0" fontId="71" fillId="34" borderId="1" applyNumberFormat="0" applyAlignment="0" applyProtection="0"/>
    <xf numFmtId="0" fontId="72" fillId="3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4" fillId="36" borderId="0" applyNumberFormat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" fontId="13" fillId="0" borderId="0">
      <alignment horizontal="center"/>
      <protection/>
    </xf>
    <xf numFmtId="0" fontId="78" fillId="0" borderId="6" applyNumberFormat="0" applyFill="0" applyAlignment="0" applyProtection="0"/>
    <xf numFmtId="0" fontId="79" fillId="37" borderId="0" applyNumberFormat="0" applyBorder="0" applyAlignment="0" applyProtection="0"/>
    <xf numFmtId="0" fontId="16" fillId="0" borderId="0">
      <alignment/>
      <protection/>
    </xf>
    <xf numFmtId="0" fontId="0" fillId="38" borderId="7" applyNumberFormat="0" applyFont="0" applyAlignment="0" applyProtection="0"/>
    <xf numFmtId="0" fontId="80" fillId="34" borderId="8" applyNumberFormat="0" applyAlignment="0" applyProtection="0"/>
    <xf numFmtId="9" fontId="0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9" applyNumberFormat="0" applyFill="0" applyAlignment="0" applyProtection="0"/>
    <xf numFmtId="0" fontId="14" fillId="0" borderId="10">
      <alignment/>
      <protection/>
    </xf>
    <xf numFmtId="1" fontId="15" fillId="0" borderId="11" applyNumberFormat="0" applyFont="0" applyFill="0" applyAlignment="0" applyProtection="0"/>
    <xf numFmtId="0" fontId="83" fillId="0" borderId="0" applyNumberFormat="0" applyFill="0" applyBorder="0" applyAlignment="0" applyProtection="0"/>
    <xf numFmtId="0" fontId="0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167" fontId="0" fillId="0" borderId="0" applyFont="0" applyFill="0" applyBorder="0" applyAlignment="0" applyProtection="0"/>
    <xf numFmtId="0" fontId="28" fillId="39" borderId="12" applyNumberFormat="0" applyAlignment="0" applyProtection="0"/>
    <xf numFmtId="0" fontId="29" fillId="40" borderId="13" applyNumberFormat="0" applyAlignment="0" applyProtection="0"/>
    <xf numFmtId="0" fontId="27" fillId="41" borderId="0" applyNumberFormat="0" applyBorder="0" applyAlignment="0" applyProtection="0"/>
    <xf numFmtId="0" fontId="27" fillId="42" borderId="0" applyNumberFormat="0" applyBorder="0" applyAlignment="0" applyProtection="0"/>
    <xf numFmtId="0" fontId="27" fillId="26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30" fillId="46" borderId="14" applyNumberFormat="0" applyAlignment="0" applyProtection="0"/>
    <xf numFmtId="0" fontId="31" fillId="0" borderId="0" applyNumberFormat="0" applyFill="0" applyBorder="0" applyAlignment="0" applyProtection="0"/>
    <xf numFmtId="0" fontId="32" fillId="0" borderId="15" applyNumberFormat="0" applyFill="0" applyAlignment="0" applyProtection="0"/>
    <xf numFmtId="0" fontId="33" fillId="0" borderId="16" applyNumberFormat="0" applyFill="0" applyAlignment="0" applyProtection="0"/>
    <xf numFmtId="0" fontId="34" fillId="0" borderId="17" applyNumberFormat="0" applyFill="0" applyAlignment="0" applyProtection="0"/>
    <xf numFmtId="0" fontId="34" fillId="0" borderId="0" applyNumberFormat="0" applyFill="0" applyBorder="0" applyAlignment="0" applyProtection="0"/>
    <xf numFmtId="0" fontId="35" fillId="47" borderId="0" applyNumberFormat="0" applyBorder="0" applyAlignment="0" applyProtection="0"/>
    <xf numFmtId="0" fontId="36" fillId="12" borderId="0" applyNumberFormat="0" applyBorder="0" applyAlignment="0" applyProtection="0"/>
    <xf numFmtId="168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0" fontId="37" fillId="39" borderId="0" applyNumberFormat="0" applyBorder="0" applyAlignment="0" applyProtection="0"/>
    <xf numFmtId="0" fontId="38" fillId="0" borderId="0" applyNumberFormat="0" applyFill="0" applyBorder="0" applyAlignment="0" applyProtection="0"/>
    <xf numFmtId="0" fontId="16" fillId="48" borderId="18" applyNumberFormat="0" applyFont="0" applyAlignment="0" applyProtection="0"/>
    <xf numFmtId="0" fontId="38" fillId="0" borderId="19" applyNumberFormat="0" applyFill="0" applyAlignment="0" applyProtection="0"/>
    <xf numFmtId="0" fontId="39" fillId="0" borderId="20" applyNumberFormat="0" applyFill="0" applyAlignment="0" applyProtection="0"/>
    <xf numFmtId="0" fontId="40" fillId="0" borderId="0" applyNumberFormat="0" applyFill="0" applyBorder="0" applyAlignment="0" applyProtection="0"/>
    <xf numFmtId="0" fontId="41" fillId="46" borderId="12" applyNumberFormat="0" applyAlignment="0" applyProtection="0"/>
  </cellStyleXfs>
  <cellXfs count="313">
    <xf numFmtId="0" fontId="0" fillId="0" borderId="0" xfId="0" applyAlignment="1">
      <alignment/>
    </xf>
    <xf numFmtId="0" fontId="1" fillId="49" borderId="21" xfId="0" applyFont="1" applyFill="1" applyBorder="1" applyAlignment="1">
      <alignment horizontal="right" vertical="center" wrapText="1"/>
    </xf>
    <xf numFmtId="4" fontId="2" fillId="49" borderId="21" xfId="0" applyNumberFormat="1" applyFont="1" applyFill="1" applyBorder="1" applyAlignment="1">
      <alignment horizontal="right" vertical="center" wrapText="1"/>
    </xf>
    <xf numFmtId="4" fontId="1" fillId="49" borderId="21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4" fontId="2" fillId="49" borderId="22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4" fontId="0" fillId="0" borderId="0" xfId="0" applyNumberFormat="1" applyAlignment="1">
      <alignment horizontal="right" vertical="center"/>
    </xf>
    <xf numFmtId="4" fontId="2" fillId="46" borderId="21" xfId="0" applyNumberFormat="1" applyFont="1" applyFill="1" applyBorder="1" applyAlignment="1">
      <alignment horizontal="right" vertical="center" wrapText="1"/>
    </xf>
    <xf numFmtId="4" fontId="1" fillId="46" borderId="21" xfId="0" applyNumberFormat="1" applyFont="1" applyFill="1" applyBorder="1" applyAlignment="1">
      <alignment horizontal="right" vertical="center" wrapText="1"/>
    </xf>
    <xf numFmtId="0" fontId="18" fillId="0" borderId="0" xfId="100" applyFont="1" applyAlignment="1">
      <alignment vertical="center"/>
      <protection/>
    </xf>
    <xf numFmtId="174" fontId="20" fillId="49" borderId="21" xfId="100" applyNumberFormat="1" applyFont="1" applyFill="1" applyBorder="1" applyAlignment="1">
      <alignment horizontal="left" vertical="center" wrapText="1"/>
      <protection/>
    </xf>
    <xf numFmtId="49" fontId="20" fillId="49" borderId="21" xfId="100" applyNumberFormat="1" applyFont="1" applyFill="1" applyBorder="1" applyAlignment="1">
      <alignment vertical="center" wrapText="1"/>
      <protection/>
    </xf>
    <xf numFmtId="3" fontId="20" fillId="0" borderId="21" xfId="100" applyNumberFormat="1" applyFont="1" applyFill="1" applyBorder="1" applyAlignment="1">
      <alignment horizontal="center" vertical="center" wrapText="1"/>
      <protection/>
    </xf>
    <xf numFmtId="3" fontId="20" fillId="46" borderId="21" xfId="100" applyNumberFormat="1" applyFont="1" applyFill="1" applyBorder="1" applyAlignment="1">
      <alignment horizontal="center" vertical="center" wrapText="1"/>
      <protection/>
    </xf>
    <xf numFmtId="49" fontId="20" fillId="0" borderId="21" xfId="100" applyNumberFormat="1" applyFont="1" applyFill="1" applyBorder="1" applyAlignment="1">
      <alignment horizontal="center" vertical="center" wrapText="1"/>
      <protection/>
    </xf>
    <xf numFmtId="49" fontId="20" fillId="46" borderId="21" xfId="100" applyNumberFormat="1" applyFont="1" applyFill="1" applyBorder="1" applyAlignment="1">
      <alignment horizontal="center" vertical="center" wrapText="1"/>
      <protection/>
    </xf>
    <xf numFmtId="0" fontId="21" fillId="46" borderId="21" xfId="100" applyNumberFormat="1" applyFont="1" applyFill="1" applyBorder="1" applyAlignment="1">
      <alignment horizontal="center" vertical="center"/>
      <protection/>
    </xf>
    <xf numFmtId="49" fontId="19" fillId="49" borderId="21" xfId="100" applyNumberFormat="1" applyFont="1" applyFill="1" applyBorder="1" applyAlignment="1">
      <alignment vertical="center" wrapText="1"/>
      <protection/>
    </xf>
    <xf numFmtId="0" fontId="20" fillId="46" borderId="21" xfId="100" applyNumberFormat="1" applyFont="1" applyFill="1" applyBorder="1" applyAlignment="1">
      <alignment horizontal="center" vertical="center" wrapText="1"/>
      <protection/>
    </xf>
    <xf numFmtId="10" fontId="20" fillId="0" borderId="0" xfId="100" applyNumberFormat="1" applyFont="1" applyFill="1" applyBorder="1" applyAlignment="1">
      <alignment horizontal="center" vertical="center" wrapText="1"/>
      <protection/>
    </xf>
    <xf numFmtId="49" fontId="19" fillId="0" borderId="0" xfId="100" applyNumberFormat="1" applyFont="1" applyFill="1" applyBorder="1" applyAlignment="1">
      <alignment vertical="center" wrapText="1"/>
      <protection/>
    </xf>
    <xf numFmtId="49" fontId="20" fillId="0" borderId="0" xfId="100" applyNumberFormat="1" applyFont="1" applyFill="1" applyBorder="1" applyAlignment="1">
      <alignment horizontal="center" vertical="center" wrapText="1"/>
      <protection/>
    </xf>
    <xf numFmtId="165" fontId="23" fillId="0" borderId="23" xfId="100" applyNumberFormat="1" applyFont="1" applyFill="1" applyBorder="1" applyAlignment="1">
      <alignment horizontal="right" vertical="center" shrinkToFit="1"/>
      <protection/>
    </xf>
    <xf numFmtId="165" fontId="23" fillId="0" borderId="24" xfId="100" applyNumberFormat="1" applyFont="1" applyFill="1" applyBorder="1" applyAlignment="1">
      <alignment horizontal="right" vertical="center" shrinkToFit="1"/>
      <protection/>
    </xf>
    <xf numFmtId="49" fontId="2" fillId="0" borderId="25" xfId="100" applyNumberFormat="1" applyFont="1" applyFill="1" applyBorder="1" applyAlignment="1">
      <alignment vertical="center" wrapText="1"/>
      <protection/>
    </xf>
    <xf numFmtId="49" fontId="1" fillId="0" borderId="23" xfId="100" applyNumberFormat="1" applyFont="1" applyFill="1" applyBorder="1" applyAlignment="1">
      <alignment vertical="center" wrapText="1"/>
      <protection/>
    </xf>
    <xf numFmtId="49" fontId="2" fillId="49" borderId="25" xfId="100" applyNumberFormat="1" applyFont="1" applyFill="1" applyBorder="1" applyAlignment="1">
      <alignment horizontal="left" vertical="center" wrapText="1"/>
      <protection/>
    </xf>
    <xf numFmtId="49" fontId="2" fillId="49" borderId="23" xfId="100" applyNumberFormat="1" applyFont="1" applyFill="1" applyBorder="1" applyAlignment="1">
      <alignment horizontal="left" vertical="center" wrapText="1"/>
      <protection/>
    </xf>
    <xf numFmtId="49" fontId="2" fillId="49" borderId="24" xfId="100" applyNumberFormat="1" applyFont="1" applyFill="1" applyBorder="1" applyAlignment="1">
      <alignment horizontal="left" vertical="center" wrapText="1"/>
      <protection/>
    </xf>
    <xf numFmtId="49" fontId="1" fillId="49" borderId="21" xfId="100" applyNumberFormat="1" applyFont="1" applyFill="1" applyBorder="1" applyAlignment="1">
      <alignment vertical="center" wrapText="1"/>
      <protection/>
    </xf>
    <xf numFmtId="49" fontId="2" fillId="49" borderId="21" xfId="100" applyNumberFormat="1" applyFont="1" applyFill="1" applyBorder="1" applyAlignment="1">
      <alignment vertical="center" wrapText="1"/>
      <protection/>
    </xf>
    <xf numFmtId="49" fontId="2" fillId="50" borderId="25" xfId="100" applyNumberFormat="1" applyFont="1" applyFill="1" applyBorder="1" applyAlignment="1">
      <alignment horizontal="left" vertical="center" wrapText="1"/>
      <protection/>
    </xf>
    <xf numFmtId="49" fontId="2" fillId="50" borderId="23" xfId="100" applyNumberFormat="1" applyFont="1" applyFill="1" applyBorder="1" applyAlignment="1">
      <alignment horizontal="left" vertical="center" wrapText="1"/>
      <protection/>
    </xf>
    <xf numFmtId="49" fontId="2" fillId="50" borderId="24" xfId="100" applyNumberFormat="1" applyFont="1" applyFill="1" applyBorder="1" applyAlignment="1">
      <alignment horizontal="left" vertical="center" wrapText="1"/>
      <protection/>
    </xf>
    <xf numFmtId="49" fontId="1" fillId="50" borderId="21" xfId="100" applyNumberFormat="1" applyFont="1" applyFill="1" applyBorder="1" applyAlignment="1">
      <alignment vertical="center" wrapText="1"/>
      <protection/>
    </xf>
    <xf numFmtId="49" fontId="2" fillId="50" borderId="21" xfId="100" applyNumberFormat="1" applyFont="1" applyFill="1" applyBorder="1" applyAlignment="1">
      <alignment vertical="center" wrapText="1"/>
      <protection/>
    </xf>
    <xf numFmtId="49" fontId="1" fillId="51" borderId="21" xfId="100" applyNumberFormat="1" applyFont="1" applyFill="1" applyBorder="1" applyAlignment="1">
      <alignment horizontal="center" vertical="center" wrapText="1"/>
      <protection/>
    </xf>
    <xf numFmtId="4" fontId="1" fillId="49" borderId="21" xfId="100" applyNumberFormat="1" applyFont="1" applyFill="1" applyBorder="1" applyAlignment="1">
      <alignment vertical="center" wrapText="1"/>
      <protection/>
    </xf>
    <xf numFmtId="4" fontId="1" fillId="50" borderId="21" xfId="100" applyNumberFormat="1" applyFont="1" applyFill="1" applyBorder="1" applyAlignment="1">
      <alignment vertical="center" wrapText="1"/>
      <protection/>
    </xf>
    <xf numFmtId="0" fontId="1" fillId="0" borderId="0" xfId="100" applyFont="1" applyAlignment="1">
      <alignment vertical="center"/>
      <protection/>
    </xf>
    <xf numFmtId="0" fontId="1" fillId="0" borderId="0" xfId="100" applyFont="1" applyBorder="1" applyAlignment="1">
      <alignment vertical="center"/>
      <protection/>
    </xf>
    <xf numFmtId="0" fontId="1" fillId="0" borderId="0" xfId="100" applyFont="1" applyBorder="1" applyAlignment="1">
      <alignment horizontal="right" vertical="center"/>
      <protection/>
    </xf>
    <xf numFmtId="0" fontId="1" fillId="0" borderId="0" xfId="100" applyFont="1" applyAlignment="1">
      <alignment horizontal="right" vertical="center"/>
      <protection/>
    </xf>
    <xf numFmtId="175" fontId="1" fillId="49" borderId="21" xfId="100" applyNumberFormat="1" applyFont="1" applyFill="1" applyBorder="1" applyAlignment="1">
      <alignment vertical="center" wrapText="1"/>
      <protection/>
    </xf>
    <xf numFmtId="4" fontId="1" fillId="49" borderId="21" xfId="100" applyNumberFormat="1" applyFont="1" applyFill="1" applyBorder="1" applyAlignment="1">
      <alignment horizontal="right" vertical="center" wrapText="1"/>
      <protection/>
    </xf>
    <xf numFmtId="4" fontId="24" fillId="46" borderId="21" xfId="100" applyNumberFormat="1" applyFont="1" applyFill="1" applyBorder="1" applyAlignment="1">
      <alignment vertical="center" wrapText="1"/>
      <protection/>
    </xf>
    <xf numFmtId="49" fontId="1" fillId="49" borderId="25" xfId="100" applyNumberFormat="1" applyFont="1" applyFill="1" applyBorder="1" applyAlignment="1">
      <alignment horizontal="left" vertical="center" wrapText="1"/>
      <protection/>
    </xf>
    <xf numFmtId="0" fontId="2" fillId="48" borderId="25" xfId="0" applyFont="1" applyFill="1" applyBorder="1" applyAlignment="1">
      <alignment horizontal="center" vertical="center" wrapText="1"/>
    </xf>
    <xf numFmtId="4" fontId="1" fillId="48" borderId="23" xfId="0" applyNumberFormat="1" applyFont="1" applyFill="1" applyBorder="1" applyAlignment="1">
      <alignment horizontal="right" vertical="center" wrapText="1"/>
    </xf>
    <xf numFmtId="49" fontId="2" fillId="51" borderId="25" xfId="100" applyNumberFormat="1" applyFont="1" applyFill="1" applyBorder="1" applyAlignment="1">
      <alignment horizontal="left" vertical="center" wrapText="1"/>
      <protection/>
    </xf>
    <xf numFmtId="0" fontId="1" fillId="49" borderId="21" xfId="100" applyNumberFormat="1" applyFont="1" applyFill="1" applyBorder="1" applyAlignment="1">
      <alignment vertical="center" wrapText="1"/>
      <protection/>
    </xf>
    <xf numFmtId="0" fontId="0" fillId="0" borderId="0" xfId="96" applyFont="1" applyAlignment="1">
      <alignment vertical="center"/>
      <protection/>
    </xf>
    <xf numFmtId="166" fontId="25" fillId="0" borderId="0" xfId="96" applyNumberFormat="1" applyFont="1" applyFill="1" applyAlignment="1">
      <alignment vertical="center"/>
      <protection/>
    </xf>
    <xf numFmtId="0" fontId="1" fillId="0" borderId="0" xfId="96" applyFont="1" applyAlignment="1">
      <alignment vertical="center"/>
      <protection/>
    </xf>
    <xf numFmtId="0" fontId="1" fillId="52" borderId="26" xfId="96" applyFont="1" applyFill="1" applyBorder="1" applyAlignment="1" applyProtection="1">
      <alignment vertical="center"/>
      <protection hidden="1"/>
    </xf>
    <xf numFmtId="3" fontId="1" fillId="46" borderId="22" xfId="15" applyNumberFormat="1" applyFont="1" applyFill="1" applyBorder="1" applyAlignment="1" applyProtection="1">
      <alignment vertical="center" shrinkToFit="1"/>
      <protection hidden="1"/>
    </xf>
    <xf numFmtId="166" fontId="20" fillId="0" borderId="0" xfId="96" applyNumberFormat="1" applyFont="1" applyFill="1" applyBorder="1" applyAlignment="1" applyProtection="1">
      <alignment vertical="center"/>
      <protection hidden="1"/>
    </xf>
    <xf numFmtId="166" fontId="20" fillId="0" borderId="0" xfId="96" applyNumberFormat="1" applyFont="1" applyFill="1" applyAlignment="1">
      <alignment vertical="center"/>
      <protection/>
    </xf>
    <xf numFmtId="0" fontId="1" fillId="52" borderId="0" xfId="96" applyFont="1" applyFill="1" applyAlignment="1" applyProtection="1">
      <alignment vertical="center"/>
      <protection hidden="1"/>
    </xf>
    <xf numFmtId="0" fontId="1" fillId="49" borderId="11" xfId="96" applyFont="1" applyFill="1" applyBorder="1" applyAlignment="1" applyProtection="1">
      <alignment vertical="center"/>
      <protection hidden="1"/>
    </xf>
    <xf numFmtId="0" fontId="1" fillId="49" borderId="11" xfId="96" applyFont="1" applyFill="1" applyBorder="1" applyAlignment="1" applyProtection="1">
      <alignment vertical="center" wrapText="1"/>
      <protection hidden="1"/>
    </xf>
    <xf numFmtId="0" fontId="1" fillId="49" borderId="27" xfId="96" applyFont="1" applyFill="1" applyBorder="1" applyAlignment="1" applyProtection="1">
      <alignment vertical="center" wrapText="1"/>
      <protection hidden="1"/>
    </xf>
    <xf numFmtId="0" fontId="2" fillId="49" borderId="25" xfId="96" applyFont="1" applyFill="1" applyBorder="1" applyAlignment="1" applyProtection="1">
      <alignment vertical="center"/>
      <protection hidden="1"/>
    </xf>
    <xf numFmtId="1" fontId="2" fillId="49" borderId="22" xfId="15" applyNumberFormat="1" applyFont="1" applyFill="1" applyBorder="1" applyAlignment="1" applyProtection="1">
      <alignment vertical="center" shrinkToFit="1"/>
      <protection hidden="1"/>
    </xf>
    <xf numFmtId="1" fontId="2" fillId="49" borderId="21" xfId="15" applyNumberFormat="1" applyFont="1" applyFill="1" applyBorder="1" applyAlignment="1" applyProtection="1">
      <alignment vertical="center" shrinkToFit="1"/>
      <protection hidden="1"/>
    </xf>
    <xf numFmtId="1" fontId="2" fillId="49" borderId="28" xfId="96" applyNumberFormat="1" applyFont="1" applyFill="1" applyBorder="1" applyAlignment="1" applyProtection="1">
      <alignment vertical="center" shrinkToFit="1"/>
      <protection hidden="1"/>
    </xf>
    <xf numFmtId="1" fontId="2" fillId="49" borderId="29" xfId="96" applyNumberFormat="1" applyFont="1" applyFill="1" applyBorder="1" applyAlignment="1" applyProtection="1">
      <alignment vertical="center" shrinkToFit="1"/>
      <protection hidden="1"/>
    </xf>
    <xf numFmtId="0" fontId="1" fillId="49" borderId="25" xfId="15" applyFont="1" applyFill="1" applyBorder="1" applyAlignment="1" applyProtection="1">
      <alignment horizontal="center" vertical="center"/>
      <protection hidden="1"/>
    </xf>
    <xf numFmtId="0" fontId="1" fillId="49" borderId="23" xfId="15" applyFont="1" applyFill="1" applyBorder="1" applyAlignment="1" applyProtection="1">
      <alignment horizontal="center" vertical="center"/>
      <protection hidden="1"/>
    </xf>
    <xf numFmtId="0" fontId="1" fillId="49" borderId="24" xfId="15" applyFont="1" applyFill="1" applyBorder="1" applyAlignment="1" applyProtection="1">
      <alignment horizontal="center" vertical="center"/>
      <protection hidden="1"/>
    </xf>
    <xf numFmtId="3" fontId="1" fillId="46" borderId="28" xfId="15" applyNumberFormat="1" applyFont="1" applyFill="1" applyBorder="1" applyAlignment="1" applyProtection="1">
      <alignment vertical="center" shrinkToFit="1"/>
      <protection hidden="1"/>
    </xf>
    <xf numFmtId="3" fontId="2" fillId="46" borderId="21" xfId="96" applyNumberFormat="1" applyFont="1" applyFill="1" applyBorder="1" applyAlignment="1" applyProtection="1">
      <alignment vertical="center" shrinkToFit="1"/>
      <protection hidden="1"/>
    </xf>
    <xf numFmtId="0" fontId="1" fillId="0" borderId="0" xfId="92" applyFont="1">
      <alignment/>
      <protection/>
    </xf>
    <xf numFmtId="3" fontId="1" fillId="49" borderId="21" xfId="97" applyNumberFormat="1" applyFont="1" applyFill="1" applyBorder="1" applyAlignment="1">
      <alignment vertical="center"/>
      <protection/>
    </xf>
    <xf numFmtId="10" fontId="2" fillId="49" borderId="21" xfId="85" applyNumberFormat="1" applyFont="1" applyFill="1" applyBorder="1" applyAlignment="1">
      <alignment horizontal="center" vertical="center" shrinkToFit="1"/>
    </xf>
    <xf numFmtId="0" fontId="1" fillId="49" borderId="21" xfId="97" applyFont="1" applyFill="1" applyBorder="1" applyAlignment="1">
      <alignment vertical="center"/>
      <protection/>
    </xf>
    <xf numFmtId="166" fontId="2" fillId="49" borderId="21" xfId="97" applyNumberFormat="1" applyFont="1" applyFill="1" applyBorder="1" applyAlignment="1">
      <alignment horizontal="center" vertical="center" shrinkToFit="1"/>
      <protection/>
    </xf>
    <xf numFmtId="165" fontId="2" fillId="49" borderId="21" xfId="97" applyNumberFormat="1" applyFont="1" applyFill="1" applyBorder="1" applyAlignment="1">
      <alignment horizontal="center" vertical="center" shrinkToFit="1"/>
      <protection/>
    </xf>
    <xf numFmtId="165" fontId="1" fillId="49" borderId="21" xfId="97" applyNumberFormat="1" applyFont="1" applyFill="1" applyBorder="1" applyAlignment="1">
      <alignment horizontal="left" vertical="center" wrapText="1"/>
      <protection/>
    </xf>
    <xf numFmtId="8" fontId="2" fillId="46" borderId="21" xfId="103" applyNumberFormat="1" applyFont="1" applyFill="1" applyBorder="1" applyAlignment="1">
      <alignment horizontal="center" vertical="center" shrinkToFit="1"/>
    </xf>
    <xf numFmtId="166" fontId="2" fillId="49" borderId="21" xfId="97" applyNumberFormat="1" applyFont="1" applyFill="1" applyBorder="1" applyAlignment="1">
      <alignment horizontal="center" vertical="center" wrapText="1" shrinkToFit="1"/>
      <protection/>
    </xf>
    <xf numFmtId="166" fontId="1" fillId="49" borderId="21" xfId="97" applyNumberFormat="1" applyFont="1" applyFill="1" applyBorder="1" applyAlignment="1">
      <alignment horizontal="center" vertical="center" shrinkToFit="1"/>
      <protection/>
    </xf>
    <xf numFmtId="166" fontId="1" fillId="46" borderId="21" xfId="97" applyNumberFormat="1" applyFont="1" applyFill="1" applyBorder="1" applyAlignment="1">
      <alignment horizontal="right" vertical="center" shrinkToFit="1"/>
      <protection/>
    </xf>
    <xf numFmtId="0" fontId="1" fillId="0" borderId="0" xfId="101" applyFont="1" applyAlignment="1">
      <alignment vertical="center"/>
      <protection/>
    </xf>
    <xf numFmtId="0" fontId="1" fillId="0" borderId="21" xfId="101" applyFont="1" applyBorder="1" applyAlignment="1">
      <alignment vertical="center" wrapText="1"/>
      <protection/>
    </xf>
    <xf numFmtId="0" fontId="0" fillId="0" borderId="0" xfId="0" applyAlignment="1">
      <alignment vertical="center"/>
    </xf>
    <xf numFmtId="165" fontId="1" fillId="46" borderId="21" xfId="101" applyNumberFormat="1" applyFont="1" applyFill="1" applyBorder="1" applyAlignment="1">
      <alignment vertical="center" shrinkToFit="1"/>
      <protection/>
    </xf>
    <xf numFmtId="165" fontId="2" fillId="46" borderId="21" xfId="101" applyNumberFormat="1" applyFont="1" applyFill="1" applyBorder="1" applyAlignment="1">
      <alignment vertical="center" shrinkToFit="1"/>
      <protection/>
    </xf>
    <xf numFmtId="4" fontId="1" fillId="48" borderId="23" xfId="0" applyNumberFormat="1" applyFont="1" applyFill="1" applyBorder="1" applyAlignment="1">
      <alignment horizontal="center" vertical="center" wrapText="1"/>
    </xf>
    <xf numFmtId="0" fontId="1" fillId="49" borderId="21" xfId="0" applyFont="1" applyFill="1" applyBorder="1" applyAlignment="1">
      <alignment horizontal="center" vertical="center" wrapText="1"/>
    </xf>
    <xf numFmtId="9" fontId="2" fillId="49" borderId="21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2" fillId="48" borderId="21" xfId="0" applyFont="1" applyFill="1" applyBorder="1" applyAlignment="1">
      <alignment horizontal="center" vertical="center" wrapText="1"/>
    </xf>
    <xf numFmtId="4" fontId="1" fillId="48" borderId="24" xfId="0" applyNumberFormat="1" applyFont="1" applyFill="1" applyBorder="1" applyAlignment="1">
      <alignment horizontal="center" vertical="center" wrapText="1"/>
    </xf>
    <xf numFmtId="4" fontId="1" fillId="48" borderId="21" xfId="0" applyNumberFormat="1" applyFont="1" applyFill="1" applyBorder="1" applyAlignment="1">
      <alignment horizontal="center" vertical="center" wrapText="1"/>
    </xf>
    <xf numFmtId="165" fontId="1" fillId="0" borderId="0" xfId="101" applyNumberFormat="1" applyFont="1" applyAlignment="1">
      <alignment vertical="center" shrinkToFit="1"/>
      <protection/>
    </xf>
    <xf numFmtId="0" fontId="2" fillId="0" borderId="21" xfId="101" applyFont="1" applyBorder="1" applyAlignment="1">
      <alignment vertical="center" wrapText="1"/>
      <protection/>
    </xf>
    <xf numFmtId="165" fontId="1" fillId="49" borderId="21" xfId="101" applyNumberFormat="1" applyFont="1" applyFill="1" applyBorder="1" applyAlignment="1">
      <alignment vertical="center" shrinkToFit="1"/>
      <protection/>
    </xf>
    <xf numFmtId="0" fontId="1" fillId="0" borderId="0" xfId="102" applyFont="1" applyFill="1" applyAlignment="1">
      <alignment vertical="center"/>
      <protection/>
    </xf>
    <xf numFmtId="0" fontId="42" fillId="0" borderId="0" xfId="102" applyFont="1" applyFill="1" applyAlignment="1">
      <alignment vertical="center"/>
      <protection/>
    </xf>
    <xf numFmtId="0" fontId="42" fillId="0" borderId="28" xfId="15" applyFont="1" applyFill="1" applyBorder="1" applyAlignment="1">
      <alignment vertical="center"/>
      <protection/>
    </xf>
    <xf numFmtId="3" fontId="20" fillId="0" borderId="28" xfId="102" applyNumberFormat="1" applyFont="1" applyFill="1" applyBorder="1" applyAlignment="1">
      <alignment vertical="center" shrinkToFit="1"/>
      <protection/>
    </xf>
    <xf numFmtId="166" fontId="20" fillId="0" borderId="0" xfId="102" applyNumberFormat="1" applyFont="1" applyFill="1" applyAlignment="1">
      <alignment vertical="center"/>
      <protection/>
    </xf>
    <xf numFmtId="3" fontId="19" fillId="0" borderId="28" xfId="102" applyNumberFormat="1" applyFont="1" applyFill="1" applyBorder="1" applyAlignment="1">
      <alignment vertical="center" shrinkToFit="1"/>
      <protection/>
    </xf>
    <xf numFmtId="3" fontId="20" fillId="46" borderId="21" xfId="102" applyNumberFormat="1" applyFont="1" applyFill="1" applyBorder="1" applyAlignment="1">
      <alignment horizontal="right" vertical="center" shrinkToFit="1"/>
      <protection/>
    </xf>
    <xf numFmtId="3" fontId="19" fillId="46" borderId="21" xfId="102" applyNumberFormat="1" applyFont="1" applyFill="1" applyBorder="1" applyAlignment="1">
      <alignment horizontal="right" vertical="center" shrinkToFit="1"/>
      <protection/>
    </xf>
    <xf numFmtId="0" fontId="3" fillId="49" borderId="21" xfId="102" applyFont="1" applyFill="1" applyBorder="1" applyAlignment="1">
      <alignment horizontal="right" vertical="center"/>
      <protection/>
    </xf>
    <xf numFmtId="0" fontId="1" fillId="0" borderId="0" xfId="101" applyFont="1">
      <alignment/>
      <protection/>
    </xf>
    <xf numFmtId="0" fontId="2" fillId="52" borderId="0" xfId="96" applyFont="1" applyFill="1" applyAlignment="1" applyProtection="1">
      <alignment horizontal="left" vertical="center"/>
      <protection hidden="1"/>
    </xf>
    <xf numFmtId="165" fontId="23" fillId="46" borderId="30" xfId="101" applyNumberFormat="1" applyFont="1" applyFill="1" applyBorder="1" applyAlignment="1">
      <alignment horizontal="right" vertical="center" shrinkToFit="1"/>
      <protection/>
    </xf>
    <xf numFmtId="10" fontId="1" fillId="49" borderId="21" xfId="96" applyNumberFormat="1" applyFont="1" applyFill="1" applyBorder="1" applyAlignment="1" applyProtection="1">
      <alignment vertical="center"/>
      <protection hidden="1"/>
    </xf>
    <xf numFmtId="0" fontId="1" fillId="49" borderId="21" xfId="96" applyFont="1" applyFill="1" applyBorder="1" applyAlignment="1" applyProtection="1">
      <alignment horizontal="left" vertical="center" indent="1"/>
      <protection hidden="1"/>
    </xf>
    <xf numFmtId="10" fontId="2" fillId="49" borderId="21" xfId="96" applyNumberFormat="1" applyFont="1" applyFill="1" applyBorder="1" applyAlignment="1" applyProtection="1">
      <alignment horizontal="right" vertical="center"/>
      <protection hidden="1"/>
    </xf>
    <xf numFmtId="0" fontId="2" fillId="49" borderId="21" xfId="96" applyFont="1" applyFill="1" applyBorder="1" applyAlignment="1" applyProtection="1">
      <alignment horizontal="left" vertical="center"/>
      <protection hidden="1"/>
    </xf>
    <xf numFmtId="0" fontId="2" fillId="49" borderId="21" xfId="96" applyFont="1" applyFill="1" applyBorder="1" applyAlignment="1" applyProtection="1">
      <alignment horizontal="center" vertical="center"/>
      <protection hidden="1"/>
    </xf>
    <xf numFmtId="0" fontId="1" fillId="0" borderId="21" xfId="101" applyFont="1" applyFill="1" applyBorder="1" applyAlignment="1">
      <alignment vertical="center" wrapText="1"/>
      <protection/>
    </xf>
    <xf numFmtId="0" fontId="1" fillId="0" borderId="0" xfId="101" applyFont="1" applyAlignment="1">
      <alignment wrapText="1"/>
      <protection/>
    </xf>
    <xf numFmtId="0" fontId="1" fillId="0" borderId="0" xfId="101" applyFont="1" applyFill="1">
      <alignment/>
      <protection/>
    </xf>
    <xf numFmtId="3" fontId="1" fillId="46" borderId="21" xfId="101" applyNumberFormat="1" applyFont="1" applyFill="1" applyBorder="1" applyAlignment="1">
      <alignment horizontal="right" vertical="center"/>
      <protection/>
    </xf>
    <xf numFmtId="165" fontId="1" fillId="46" borderId="21" xfId="101" applyNumberFormat="1" applyFont="1" applyFill="1" applyBorder="1" applyAlignment="1">
      <alignment vertical="center"/>
      <protection/>
    </xf>
    <xf numFmtId="0" fontId="2" fillId="49" borderId="21" xfId="101" applyFont="1" applyFill="1" applyBorder="1" applyAlignment="1">
      <alignment horizontal="left" vertical="center" wrapText="1"/>
      <protection/>
    </xf>
    <xf numFmtId="0" fontId="1" fillId="0" borderId="23" xfId="101" applyFont="1" applyBorder="1" applyAlignment="1">
      <alignment horizontal="center" vertical="center" wrapText="1"/>
      <protection/>
    </xf>
    <xf numFmtId="0" fontId="1" fillId="0" borderId="23" xfId="101" applyFont="1" applyBorder="1" applyAlignment="1">
      <alignment vertical="center"/>
      <protection/>
    </xf>
    <xf numFmtId="0" fontId="1" fillId="0" borderId="31" xfId="101" applyFont="1" applyBorder="1" applyAlignment="1">
      <alignment vertical="center"/>
      <protection/>
    </xf>
    <xf numFmtId="0" fontId="1" fillId="52" borderId="21" xfId="101" applyFont="1" applyFill="1" applyBorder="1" applyAlignment="1">
      <alignment horizontal="left" vertical="center" wrapText="1"/>
      <protection/>
    </xf>
    <xf numFmtId="3" fontId="1" fillId="46" borderId="27" xfId="101" applyNumberFormat="1" applyFont="1" applyFill="1" applyBorder="1" applyAlignment="1">
      <alignment horizontal="right" vertical="center"/>
      <protection/>
    </xf>
    <xf numFmtId="0" fontId="9" fillId="11" borderId="25" xfId="102" applyFont="1" applyFill="1" applyBorder="1" applyAlignment="1">
      <alignment vertical="center"/>
      <protection/>
    </xf>
    <xf numFmtId="3" fontId="20" fillId="0" borderId="21" xfId="102" applyNumberFormat="1" applyFont="1" applyFill="1" applyBorder="1" applyAlignment="1">
      <alignment horizontal="right" vertical="center" shrinkToFit="1"/>
      <protection/>
    </xf>
    <xf numFmtId="165" fontId="1" fillId="53" borderId="21" xfId="101" applyNumberFormat="1" applyFont="1" applyFill="1" applyBorder="1" applyAlignment="1">
      <alignment vertical="center" shrinkToFit="1"/>
      <protection/>
    </xf>
    <xf numFmtId="10" fontId="2" fillId="46" borderId="21" xfId="101" applyNumberFormat="1" applyFont="1" applyFill="1" applyBorder="1" applyAlignment="1">
      <alignment horizontal="right" vertical="center"/>
      <protection/>
    </xf>
    <xf numFmtId="165" fontId="1" fillId="53" borderId="21" xfId="101" applyNumberFormat="1" applyFont="1" applyFill="1" applyBorder="1" applyAlignment="1">
      <alignment horizontal="center" vertical="center" shrinkToFit="1"/>
      <protection/>
    </xf>
    <xf numFmtId="165" fontId="2" fillId="49" borderId="21" xfId="97" applyNumberFormat="1" applyFont="1" applyFill="1" applyBorder="1" applyAlignment="1">
      <alignment horizontal="center" vertical="center" wrapText="1"/>
      <protection/>
    </xf>
    <xf numFmtId="0" fontId="2" fillId="49" borderId="24" xfId="92" applyFont="1" applyFill="1" applyBorder="1" applyAlignment="1">
      <alignment vertical="center" wrapText="1"/>
      <protection/>
    </xf>
    <xf numFmtId="166" fontId="43" fillId="49" borderId="21" xfId="97" applyNumberFormat="1" applyFont="1" applyFill="1" applyBorder="1" applyAlignment="1">
      <alignment horizontal="center" vertical="center" wrapText="1" shrinkToFit="1"/>
      <protection/>
    </xf>
    <xf numFmtId="10" fontId="1" fillId="53" borderId="21" xfId="101" applyNumberFormat="1" applyFont="1" applyFill="1" applyBorder="1" applyAlignment="1">
      <alignment horizontal="center" vertical="center" shrinkToFit="1"/>
      <protection/>
    </xf>
    <xf numFmtId="0" fontId="1" fillId="0" borderId="0" xfId="92" applyFont="1" applyAlignment="1">
      <alignment vertical="center"/>
      <protection/>
    </xf>
    <xf numFmtId="0" fontId="2" fillId="0" borderId="0" xfId="92" applyFont="1" applyAlignment="1">
      <alignment vertical="center"/>
      <protection/>
    </xf>
    <xf numFmtId="0" fontId="1" fillId="0" borderId="21" xfId="92" applyFont="1" applyBorder="1" applyAlignment="1">
      <alignment vertical="center"/>
      <protection/>
    </xf>
    <xf numFmtId="166" fontId="2" fillId="49" borderId="21" xfId="97" applyNumberFormat="1" applyFont="1" applyFill="1" applyBorder="1" applyAlignment="1">
      <alignment horizontal="center" vertical="center" wrapText="1"/>
      <protection/>
    </xf>
    <xf numFmtId="166" fontId="2" fillId="49" borderId="21" xfId="97" applyNumberFormat="1" applyFont="1" applyFill="1" applyBorder="1" applyAlignment="1">
      <alignment horizontal="center" vertical="center"/>
      <protection/>
    </xf>
    <xf numFmtId="166" fontId="1" fillId="46" borderId="21" xfId="97" applyNumberFormat="1" applyFont="1" applyFill="1" applyBorder="1" applyAlignment="1">
      <alignment horizontal="right" vertical="center"/>
      <protection/>
    </xf>
    <xf numFmtId="0" fontId="2" fillId="0" borderId="21" xfId="92" applyFont="1" applyBorder="1" applyAlignment="1">
      <alignment vertical="center"/>
      <protection/>
    </xf>
    <xf numFmtId="0" fontId="1" fillId="48" borderId="25" xfId="0" applyFont="1" applyFill="1" applyBorder="1" applyAlignment="1">
      <alignment horizontal="center" vertical="center" wrapText="1"/>
    </xf>
    <xf numFmtId="0" fontId="1" fillId="48" borderId="21" xfId="0" applyFont="1" applyFill="1" applyBorder="1" applyAlignment="1">
      <alignment horizontal="center" vertical="center" wrapText="1"/>
    </xf>
    <xf numFmtId="0" fontId="1" fillId="48" borderId="21" xfId="0" applyFont="1" applyFill="1" applyBorder="1" applyAlignment="1">
      <alignment vertical="center" wrapText="1"/>
    </xf>
    <xf numFmtId="0" fontId="2" fillId="49" borderId="21" xfId="0" applyFont="1" applyFill="1" applyBorder="1" applyAlignment="1">
      <alignment horizontal="left" vertical="center" wrapText="1"/>
    </xf>
    <xf numFmtId="0" fontId="2" fillId="48" borderId="21" xfId="0" applyFont="1" applyFill="1" applyBorder="1" applyAlignment="1">
      <alignment horizontal="left" vertical="center" wrapText="1"/>
    </xf>
    <xf numFmtId="0" fontId="1" fillId="48" borderId="2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2" fillId="48" borderId="25" xfId="0" applyFont="1" applyFill="1" applyBorder="1" applyAlignment="1">
      <alignment horizontal="left" vertical="center" wrapText="1"/>
    </xf>
    <xf numFmtId="0" fontId="1" fillId="48" borderId="2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3" fontId="2" fillId="19" borderId="21" xfId="96" applyNumberFormat="1" applyFont="1" applyFill="1" applyBorder="1" applyAlignment="1" applyProtection="1">
      <alignment vertical="center" shrinkToFit="1"/>
      <protection hidden="1"/>
    </xf>
    <xf numFmtId="165" fontId="24" fillId="46" borderId="21" xfId="101" applyNumberFormat="1" applyFont="1" applyFill="1" applyBorder="1" applyAlignment="1">
      <alignment horizontal="right" vertical="center" shrinkToFit="1"/>
      <protection/>
    </xf>
    <xf numFmtId="0" fontId="2" fillId="0" borderId="0" xfId="0" applyFont="1" applyFill="1" applyBorder="1" applyAlignment="1">
      <alignment horizontal="center" vertical="center" wrapText="1"/>
    </xf>
    <xf numFmtId="0" fontId="2" fillId="48" borderId="2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48" borderId="21" xfId="0" applyFont="1" applyFill="1" applyBorder="1" applyAlignment="1">
      <alignment vertical="center" wrapText="1"/>
    </xf>
    <xf numFmtId="0" fontId="1" fillId="11" borderId="23" xfId="102" applyFont="1" applyFill="1" applyBorder="1" applyAlignment="1">
      <alignment vertical="center"/>
      <protection/>
    </xf>
    <xf numFmtId="0" fontId="1" fillId="11" borderId="24" xfId="102" applyFont="1" applyFill="1" applyBorder="1" applyAlignment="1">
      <alignment vertical="center"/>
      <protection/>
    </xf>
    <xf numFmtId="0" fontId="1" fillId="0" borderId="21" xfId="101" applyFont="1" applyFill="1" applyBorder="1" applyAlignment="1">
      <alignment horizontal="left" vertical="center" wrapText="1" indent="1"/>
      <protection/>
    </xf>
    <xf numFmtId="0" fontId="1" fillId="0" borderId="21" xfId="101" applyFont="1" applyFill="1" applyBorder="1" applyAlignment="1">
      <alignment horizontal="left" vertical="center" wrapText="1"/>
      <protection/>
    </xf>
    <xf numFmtId="0" fontId="3" fillId="48" borderId="21" xfId="0" applyFont="1" applyFill="1" applyBorder="1" applyAlignment="1">
      <alignment vertical="center" wrapText="1"/>
    </xf>
    <xf numFmtId="0" fontId="2" fillId="48" borderId="21" xfId="0" applyFont="1" applyFill="1" applyBorder="1" applyAlignment="1">
      <alignment vertical="center"/>
    </xf>
    <xf numFmtId="4" fontId="7" fillId="50" borderId="21" xfId="0" applyNumberFormat="1" applyFont="1" applyFill="1" applyBorder="1" applyAlignment="1">
      <alignment horizontal="center" vertical="center"/>
    </xf>
    <xf numFmtId="164" fontId="7" fillId="50" borderId="21" xfId="0" applyNumberFormat="1" applyFont="1" applyFill="1" applyBorder="1" applyAlignment="1">
      <alignment vertical="center"/>
    </xf>
    <xf numFmtId="4" fontId="8" fillId="46" borderId="21" xfId="0" applyNumberFormat="1" applyFont="1" applyFill="1" applyBorder="1" applyAlignment="1">
      <alignment horizontal="center" vertical="center"/>
    </xf>
    <xf numFmtId="0" fontId="2" fillId="0" borderId="21" xfId="101" applyFont="1" applyFill="1" applyBorder="1" applyAlignment="1">
      <alignment horizontal="left" vertical="center" wrapText="1"/>
      <protection/>
    </xf>
    <xf numFmtId="3" fontId="2" fillId="46" borderId="21" xfId="101" applyNumberFormat="1" applyFont="1" applyFill="1" applyBorder="1" applyAlignment="1">
      <alignment horizontal="right" vertical="center"/>
      <protection/>
    </xf>
    <xf numFmtId="165" fontId="2" fillId="46" borderId="21" xfId="101" applyNumberFormat="1" applyFont="1" applyFill="1" applyBorder="1" applyAlignment="1">
      <alignment vertical="center"/>
      <protection/>
    </xf>
    <xf numFmtId="0" fontId="2" fillId="0" borderId="21" xfId="101" applyFont="1" applyFill="1" applyBorder="1" applyAlignment="1">
      <alignment vertical="center" wrapText="1"/>
      <protection/>
    </xf>
    <xf numFmtId="3" fontId="1" fillId="46" borderId="21" xfId="101" applyNumberFormat="1" applyFont="1" applyFill="1" applyBorder="1" applyAlignment="1">
      <alignment vertical="center"/>
      <protection/>
    </xf>
    <xf numFmtId="0" fontId="1" fillId="52" borderId="21" xfId="101" applyFont="1" applyFill="1" applyBorder="1" applyAlignment="1">
      <alignment horizontal="left" vertical="center" wrapText="1" indent="1"/>
      <protection/>
    </xf>
    <xf numFmtId="3" fontId="2" fillId="46" borderId="27" xfId="101" applyNumberFormat="1" applyFont="1" applyFill="1" applyBorder="1" applyAlignment="1">
      <alignment horizontal="right" vertical="center"/>
      <protection/>
    </xf>
    <xf numFmtId="0" fontId="2" fillId="49" borderId="21" xfId="101" applyFont="1" applyFill="1" applyBorder="1" applyAlignment="1">
      <alignment horizontal="center" vertical="center" wrapText="1"/>
      <protection/>
    </xf>
    <xf numFmtId="3" fontId="23" fillId="46" borderId="21" xfId="66" applyNumberFormat="1" applyFont="1" applyFill="1" applyBorder="1" applyAlignment="1">
      <alignment horizontal="right" vertical="center" shrinkToFit="1"/>
    </xf>
    <xf numFmtId="3" fontId="23" fillId="49" borderId="21" xfId="66" applyNumberFormat="1" applyFont="1" applyFill="1" applyBorder="1" applyAlignment="1">
      <alignment horizontal="right" vertical="center" shrinkToFit="1"/>
    </xf>
    <xf numFmtId="3" fontId="24" fillId="46" borderId="21" xfId="66" applyNumberFormat="1" applyFont="1" applyFill="1" applyBorder="1" applyAlignment="1">
      <alignment horizontal="right" vertical="center" shrinkToFit="1"/>
    </xf>
    <xf numFmtId="165" fontId="23" fillId="46" borderId="21" xfId="100" applyNumberFormat="1" applyFont="1" applyFill="1" applyBorder="1" applyAlignment="1">
      <alignment horizontal="right" vertical="center" shrinkToFit="1"/>
      <protection/>
    </xf>
    <xf numFmtId="165" fontId="24" fillId="46" borderId="21" xfId="66" applyNumberFormat="1" applyFont="1" applyFill="1" applyBorder="1" applyAlignment="1">
      <alignment horizontal="right" vertical="center" shrinkToFit="1"/>
    </xf>
    <xf numFmtId="165" fontId="23" fillId="49" borderId="21" xfId="100" applyNumberFormat="1" applyFont="1" applyFill="1" applyBorder="1" applyAlignment="1">
      <alignment horizontal="right" vertical="center" shrinkToFit="1"/>
      <protection/>
    </xf>
    <xf numFmtId="0" fontId="20" fillId="0" borderId="0" xfId="98" applyFont="1" applyFill="1" applyAlignment="1">
      <alignment vertical="center"/>
      <protection/>
    </xf>
    <xf numFmtId="0" fontId="20" fillId="0" borderId="0" xfId="98" applyFont="1" applyFill="1" applyBorder="1" applyAlignment="1">
      <alignment vertical="center"/>
      <protection/>
    </xf>
    <xf numFmtId="176" fontId="10" fillId="49" borderId="21" xfId="86" applyNumberFormat="1" applyFont="1" applyFill="1" applyBorder="1" applyAlignment="1">
      <alignment horizontal="center" vertical="center" shrinkToFit="1"/>
    </xf>
    <xf numFmtId="0" fontId="20" fillId="0" borderId="0" xfId="98" applyFont="1" applyFill="1" applyAlignment="1">
      <alignment vertical="center" wrapText="1"/>
      <protection/>
    </xf>
    <xf numFmtId="0" fontId="47" fillId="0" borderId="0" xfId="98" applyFont="1" applyFill="1" applyAlignment="1">
      <alignment horizontal="right" vertical="center"/>
      <protection/>
    </xf>
    <xf numFmtId="0" fontId="48" fillId="0" borderId="0" xfId="98" applyFont="1" applyFill="1" applyAlignment="1">
      <alignment vertical="center"/>
      <protection/>
    </xf>
    <xf numFmtId="49" fontId="47" fillId="0" borderId="0" xfId="98" applyNumberFormat="1" applyFont="1" applyFill="1" applyAlignment="1">
      <alignment horizontal="right" vertical="center"/>
      <protection/>
    </xf>
    <xf numFmtId="176" fontId="49" fillId="0" borderId="21" xfId="86" applyNumberFormat="1" applyFont="1" applyFill="1" applyBorder="1" applyAlignment="1">
      <alignment horizontal="center" vertical="center" shrinkToFit="1"/>
    </xf>
    <xf numFmtId="0" fontId="1" fillId="0" borderId="0" xfId="98" applyFont="1" applyFill="1" applyAlignment="1">
      <alignment horizontal="right" vertical="center" wrapText="1"/>
      <protection/>
    </xf>
    <xf numFmtId="0" fontId="47" fillId="0" borderId="0" xfId="98" applyFont="1" applyFill="1" applyAlignment="1">
      <alignment vertical="center"/>
      <protection/>
    </xf>
    <xf numFmtId="0" fontId="1" fillId="48" borderId="25" xfId="0" applyFont="1" applyFill="1" applyBorder="1" applyAlignment="1">
      <alignment horizontal="left" vertical="center" wrapText="1"/>
    </xf>
    <xf numFmtId="3" fontId="2" fillId="46" borderId="21" xfId="101" applyNumberFormat="1" applyFont="1" applyFill="1" applyBorder="1" applyAlignment="1">
      <alignment vertical="center"/>
      <protection/>
    </xf>
    <xf numFmtId="0" fontId="3" fillId="48" borderId="21" xfId="0" applyFont="1" applyFill="1" applyBorder="1" applyAlignment="1">
      <alignment horizontal="center" vertical="center" wrapText="1"/>
    </xf>
    <xf numFmtId="0" fontId="42" fillId="48" borderId="21" xfId="0" applyFont="1" applyFill="1" applyBorder="1" applyAlignment="1">
      <alignment horizontal="center" vertical="center" wrapText="1"/>
    </xf>
    <xf numFmtId="0" fontId="3" fillId="48" borderId="21" xfId="0" applyFont="1" applyFill="1" applyBorder="1" applyAlignment="1">
      <alignment horizontal="left" vertical="center" wrapText="1"/>
    </xf>
    <xf numFmtId="3" fontId="23" fillId="50" borderId="21" xfId="66" applyNumberFormat="1" applyFont="1" applyFill="1" applyBorder="1" applyAlignment="1">
      <alignment horizontal="right" vertical="center" shrinkToFit="1"/>
    </xf>
    <xf numFmtId="3" fontId="2" fillId="50" borderId="23" xfId="100" applyNumberFormat="1" applyFont="1" applyFill="1" applyBorder="1" applyAlignment="1">
      <alignment horizontal="left" vertical="center" wrapText="1"/>
      <protection/>
    </xf>
    <xf numFmtId="3" fontId="2" fillId="50" borderId="24" xfId="100" applyNumberFormat="1" applyFont="1" applyFill="1" applyBorder="1" applyAlignment="1">
      <alignment horizontal="left" vertical="center" wrapText="1"/>
      <protection/>
    </xf>
    <xf numFmtId="3" fontId="23" fillId="46" borderId="21" xfId="100" applyNumberFormat="1" applyFont="1" applyFill="1" applyBorder="1" applyAlignment="1">
      <alignment horizontal="right" vertical="center" shrinkToFit="1"/>
      <protection/>
    </xf>
    <xf numFmtId="0" fontId="46" fillId="48" borderId="21" xfId="0" applyFont="1" applyFill="1" applyBorder="1" applyAlignment="1">
      <alignment horizontal="left" vertical="center" wrapText="1"/>
    </xf>
    <xf numFmtId="0" fontId="1" fillId="0" borderId="0" xfId="98" applyFont="1" applyFill="1" applyAlignment="1">
      <alignment horizontal="center" vertical="center"/>
      <protection/>
    </xf>
    <xf numFmtId="0" fontId="46" fillId="48" borderId="25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50" fillId="0" borderId="21" xfId="0" applyFont="1" applyBorder="1" applyAlignment="1">
      <alignment horizontal="center" vertical="center" wrapText="1"/>
    </xf>
    <xf numFmtId="164" fontId="8" fillId="46" borderId="21" xfId="0" applyNumberFormat="1" applyFont="1" applyFill="1" applyBorder="1" applyAlignment="1">
      <alignment horizontal="center" vertical="center"/>
    </xf>
    <xf numFmtId="0" fontId="1" fillId="49" borderId="21" xfId="92" applyFont="1" applyFill="1" applyBorder="1" applyAlignment="1">
      <alignment vertical="center"/>
      <protection/>
    </xf>
    <xf numFmtId="0" fontId="3" fillId="0" borderId="0" xfId="0" applyFont="1" applyFill="1" applyBorder="1" applyAlignment="1">
      <alignment horizontal="center" vertical="center" wrapText="1"/>
    </xf>
    <xf numFmtId="3" fontId="1" fillId="0" borderId="0" xfId="97" applyNumberFormat="1" applyFont="1" applyFill="1" applyBorder="1" applyAlignment="1">
      <alignment vertical="center"/>
      <protection/>
    </xf>
    <xf numFmtId="0" fontId="1" fillId="0" borderId="0" xfId="97" applyFont="1" applyFill="1" applyBorder="1" applyAlignment="1">
      <alignment horizontal="center" vertical="center"/>
      <protection/>
    </xf>
    <xf numFmtId="0" fontId="1" fillId="0" borderId="0" xfId="97" applyFont="1" applyFill="1" applyBorder="1" applyAlignment="1">
      <alignment vertical="center"/>
      <protection/>
    </xf>
    <xf numFmtId="0" fontId="2" fillId="49" borderId="25" xfId="96" applyFont="1" applyFill="1" applyBorder="1" applyAlignment="1" applyProtection="1">
      <alignment vertical="center" wrapText="1"/>
      <protection hidden="1"/>
    </xf>
    <xf numFmtId="0" fontId="1" fillId="49" borderId="21" xfId="101" applyFont="1" applyFill="1" applyBorder="1" applyAlignment="1">
      <alignment horizontal="left" vertical="center" wrapText="1" indent="1"/>
      <protection/>
    </xf>
    <xf numFmtId="0" fontId="2" fillId="49" borderId="21" xfId="101" applyFont="1" applyFill="1" applyBorder="1" applyAlignment="1">
      <alignment vertical="center" wrapText="1"/>
      <protection/>
    </xf>
    <xf numFmtId="0" fontId="2" fillId="11" borderId="21" xfId="101" applyFont="1" applyFill="1" applyBorder="1" applyAlignment="1">
      <alignment vertical="center" wrapText="1"/>
      <protection/>
    </xf>
    <xf numFmtId="3" fontId="1" fillId="46" borderId="21" xfId="101" applyNumberFormat="1" applyFont="1" applyFill="1" applyBorder="1" applyAlignment="1">
      <alignment vertical="center" shrinkToFit="1"/>
      <protection/>
    </xf>
    <xf numFmtId="10" fontId="1" fillId="0" borderId="0" xfId="101" applyNumberFormat="1" applyFont="1">
      <alignment/>
      <protection/>
    </xf>
    <xf numFmtId="164" fontId="42" fillId="46" borderId="21" xfId="102" applyNumberFormat="1" applyFont="1" applyFill="1" applyBorder="1" applyAlignment="1">
      <alignment vertical="center"/>
      <protection/>
    </xf>
    <xf numFmtId="10" fontId="20" fillId="54" borderId="21" xfId="100" applyNumberFormat="1" applyFont="1" applyFill="1" applyBorder="1" applyAlignment="1">
      <alignment horizontal="center" vertical="center" wrapText="1"/>
      <protection/>
    </xf>
    <xf numFmtId="225" fontId="1" fillId="46" borderId="21" xfId="92" applyNumberFormat="1" applyFont="1" applyFill="1" applyBorder="1" applyAlignment="1">
      <alignment vertical="center"/>
      <protection/>
    </xf>
    <xf numFmtId="225" fontId="1" fillId="46" borderId="21" xfId="101" applyNumberFormat="1" applyFont="1" applyFill="1" applyBorder="1" applyAlignment="1">
      <alignment vertical="center"/>
      <protection/>
    </xf>
    <xf numFmtId="225" fontId="2" fillId="46" borderId="21" xfId="101" applyNumberFormat="1" applyFont="1" applyFill="1" applyBorder="1" applyAlignment="1">
      <alignment vertical="center"/>
      <protection/>
    </xf>
    <xf numFmtId="209" fontId="2" fillId="46" borderId="21" xfId="101" applyNumberFormat="1" applyFont="1" applyFill="1" applyBorder="1" applyAlignment="1">
      <alignment horizontal="right" vertical="center"/>
      <protection/>
    </xf>
    <xf numFmtId="209" fontId="1" fillId="0" borderId="32" xfId="101" applyNumberFormat="1" applyFont="1" applyBorder="1" applyAlignment="1">
      <alignment vertical="center"/>
      <protection/>
    </xf>
    <xf numFmtId="209" fontId="1" fillId="0" borderId="0" xfId="101" applyNumberFormat="1" applyFont="1" applyBorder="1" applyAlignment="1">
      <alignment vertical="center"/>
      <protection/>
    </xf>
    <xf numFmtId="2" fontId="2" fillId="46" borderId="21" xfId="101" applyNumberFormat="1" applyFont="1" applyFill="1" applyBorder="1" applyAlignment="1">
      <alignment horizontal="right" vertical="center"/>
      <protection/>
    </xf>
    <xf numFmtId="4" fontId="1" fillId="46" borderId="21" xfId="101" applyNumberFormat="1" applyFont="1" applyFill="1" applyBorder="1" applyAlignment="1">
      <alignment vertical="center"/>
      <protection/>
    </xf>
    <xf numFmtId="10" fontId="1" fillId="0" borderId="32" xfId="101" applyNumberFormat="1" applyFont="1" applyBorder="1" applyAlignment="1">
      <alignment vertical="center"/>
      <protection/>
    </xf>
    <xf numFmtId="10" fontId="1" fillId="46" borderId="21" xfId="101" applyNumberFormat="1" applyFont="1" applyFill="1" applyBorder="1" applyAlignment="1">
      <alignment vertical="center"/>
      <protection/>
    </xf>
    <xf numFmtId="10" fontId="1" fillId="0" borderId="0" xfId="101" applyNumberFormat="1" applyFont="1" applyBorder="1" applyAlignment="1">
      <alignment vertical="center"/>
      <protection/>
    </xf>
    <xf numFmtId="0" fontId="1" fillId="48" borderId="21" xfId="0" applyFont="1" applyFill="1" applyBorder="1" applyAlignment="1">
      <alignment horizontal="righ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9" fillId="11" borderId="21" xfId="0" applyFont="1" applyFill="1" applyBorder="1" applyAlignment="1">
      <alignment horizontal="left" vertical="center" wrapText="1"/>
    </xf>
    <xf numFmtId="0" fontId="1" fillId="48" borderId="21" xfId="0" applyFont="1" applyFill="1" applyBorder="1" applyAlignment="1">
      <alignment horizontal="left" vertical="center" wrapText="1"/>
    </xf>
    <xf numFmtId="0" fontId="2" fillId="48" borderId="21" xfId="0" applyFont="1" applyFill="1" applyBorder="1" applyAlignment="1">
      <alignment horizontal="left" vertical="center" wrapText="1"/>
    </xf>
    <xf numFmtId="0" fontId="2" fillId="48" borderId="27" xfId="0" applyFont="1" applyFill="1" applyBorder="1" applyAlignment="1">
      <alignment horizontal="left" vertical="center" wrapText="1"/>
    </xf>
    <xf numFmtId="0" fontId="2" fillId="48" borderId="28" xfId="0" applyFont="1" applyFill="1" applyBorder="1" applyAlignment="1">
      <alignment horizontal="left" vertical="center" wrapText="1"/>
    </xf>
    <xf numFmtId="0" fontId="2" fillId="48" borderId="22" xfId="0" applyFont="1" applyFill="1" applyBorder="1" applyAlignment="1">
      <alignment horizontal="left" vertical="center" wrapText="1"/>
    </xf>
    <xf numFmtId="0" fontId="2" fillId="48" borderId="25" xfId="0" applyFont="1" applyFill="1" applyBorder="1" applyAlignment="1">
      <alignment horizontal="left" vertical="center" wrapText="1"/>
    </xf>
    <xf numFmtId="0" fontId="2" fillId="48" borderId="23" xfId="0" applyFont="1" applyFill="1" applyBorder="1" applyAlignment="1">
      <alignment horizontal="left" vertical="center" wrapText="1"/>
    </xf>
    <xf numFmtId="0" fontId="1" fillId="48" borderId="27" xfId="0" applyFont="1" applyFill="1" applyBorder="1" applyAlignment="1">
      <alignment horizontal="left" vertical="center" wrapText="1"/>
    </xf>
    <xf numFmtId="0" fontId="1" fillId="48" borderId="28" xfId="0" applyFont="1" applyFill="1" applyBorder="1" applyAlignment="1">
      <alignment horizontal="left" vertical="center" wrapText="1"/>
    </xf>
    <xf numFmtId="0" fontId="1" fillId="48" borderId="22" xfId="0" applyFont="1" applyFill="1" applyBorder="1" applyAlignment="1">
      <alignment horizontal="left" vertical="center" wrapText="1"/>
    </xf>
    <xf numFmtId="0" fontId="2" fillId="48" borderId="21" xfId="0" applyFont="1" applyFill="1" applyBorder="1" applyAlignment="1">
      <alignment vertical="center" wrapText="1"/>
    </xf>
    <xf numFmtId="0" fontId="1" fillId="48" borderId="21" xfId="0" applyFont="1" applyFill="1" applyBorder="1" applyAlignment="1">
      <alignment vertical="center" wrapText="1"/>
    </xf>
    <xf numFmtId="0" fontId="1" fillId="48" borderId="21" xfId="0" applyFont="1" applyFill="1" applyBorder="1" applyAlignment="1">
      <alignment horizontal="right" vertical="center" wrapText="1"/>
    </xf>
    <xf numFmtId="0" fontId="0" fillId="0" borderId="21" xfId="0" applyBorder="1" applyAlignment="1">
      <alignment vertical="center" wrapText="1"/>
    </xf>
    <xf numFmtId="0" fontId="42" fillId="48" borderId="25" xfId="0" applyFont="1" applyFill="1" applyBorder="1" applyAlignment="1">
      <alignment horizontal="center" vertical="center" wrapText="1"/>
    </xf>
    <xf numFmtId="0" fontId="42" fillId="48" borderId="24" xfId="0" applyFont="1" applyFill="1" applyBorder="1" applyAlignment="1">
      <alignment horizontal="center" vertical="center" wrapText="1"/>
    </xf>
    <xf numFmtId="0" fontId="9" fillId="11" borderId="21" xfId="0" applyFont="1" applyFill="1" applyBorder="1" applyAlignment="1">
      <alignment horizontal="center" vertical="center" wrapText="1"/>
    </xf>
    <xf numFmtId="10" fontId="1" fillId="53" borderId="25" xfId="101" applyNumberFormat="1" applyFont="1" applyFill="1" applyBorder="1" applyAlignment="1">
      <alignment horizontal="center" vertical="center" shrinkToFit="1"/>
      <protection/>
    </xf>
    <xf numFmtId="10" fontId="1" fillId="53" borderId="23" xfId="101" applyNumberFormat="1" applyFont="1" applyFill="1" applyBorder="1" applyAlignment="1">
      <alignment horizontal="center" vertical="center" shrinkToFit="1"/>
      <protection/>
    </xf>
    <xf numFmtId="10" fontId="1" fillId="53" borderId="24" xfId="101" applyNumberFormat="1" applyFont="1" applyFill="1" applyBorder="1" applyAlignment="1">
      <alignment horizontal="center" vertical="center" shrinkToFit="1"/>
      <protection/>
    </xf>
    <xf numFmtId="165" fontId="44" fillId="49" borderId="25" xfId="97" applyNumberFormat="1" applyFont="1" applyFill="1" applyBorder="1" applyAlignment="1">
      <alignment horizontal="center" vertical="center" wrapText="1"/>
      <protection/>
    </xf>
    <xf numFmtId="165" fontId="44" fillId="49" borderId="23" xfId="97" applyNumberFormat="1" applyFont="1" applyFill="1" applyBorder="1" applyAlignment="1">
      <alignment horizontal="center" vertical="center" wrapText="1"/>
      <protection/>
    </xf>
    <xf numFmtId="165" fontId="44" fillId="49" borderId="24" xfId="97" applyNumberFormat="1" applyFont="1" applyFill="1" applyBorder="1" applyAlignment="1">
      <alignment horizontal="center" vertical="center" wrapText="1"/>
      <protection/>
    </xf>
    <xf numFmtId="165" fontId="2" fillId="49" borderId="21" xfId="97" applyNumberFormat="1" applyFont="1" applyFill="1" applyBorder="1" applyAlignment="1">
      <alignment horizontal="left" vertical="center" wrapText="1"/>
      <protection/>
    </xf>
    <xf numFmtId="0" fontId="2" fillId="49" borderId="21" xfId="95" applyFont="1" applyFill="1" applyBorder="1" applyAlignment="1">
      <alignment horizontal="left" vertical="center" wrapText="1"/>
      <protection/>
    </xf>
    <xf numFmtId="165" fontId="2" fillId="49" borderId="21" xfId="97" applyNumberFormat="1" applyFont="1" applyFill="1" applyBorder="1" applyAlignment="1">
      <alignment horizontal="center" vertical="center" wrapText="1"/>
      <protection/>
    </xf>
    <xf numFmtId="0" fontId="2" fillId="49" borderId="21" xfId="92" applyFont="1" applyFill="1" applyBorder="1" applyAlignment="1">
      <alignment horizontal="center" vertical="center" wrapText="1"/>
      <protection/>
    </xf>
    <xf numFmtId="0" fontId="9" fillId="11" borderId="25" xfId="0" applyFont="1" applyFill="1" applyBorder="1" applyAlignment="1">
      <alignment horizontal="left"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48" borderId="21" xfId="0" applyFont="1" applyFill="1" applyBorder="1" applyAlignment="1">
      <alignment horizontal="center" vertical="center" wrapText="1"/>
    </xf>
    <xf numFmtId="0" fontId="2" fillId="0" borderId="25" xfId="92" applyFont="1" applyBorder="1" applyAlignment="1">
      <alignment horizontal="left" vertical="center" wrapText="1"/>
      <protection/>
    </xf>
    <xf numFmtId="0" fontId="2" fillId="0" borderId="23" xfId="92" applyFont="1" applyBorder="1" applyAlignment="1">
      <alignment horizontal="left" vertical="center" wrapText="1"/>
      <protection/>
    </xf>
    <xf numFmtId="0" fontId="2" fillId="0" borderId="24" xfId="92" applyFont="1" applyBorder="1" applyAlignment="1">
      <alignment horizontal="left" vertical="center" wrapText="1"/>
      <protection/>
    </xf>
    <xf numFmtId="0" fontId="3" fillId="48" borderId="25" xfId="0" applyFont="1" applyFill="1" applyBorder="1" applyAlignment="1">
      <alignment horizontal="left" vertical="center" wrapText="1"/>
    </xf>
    <xf numFmtId="0" fontId="3" fillId="48" borderId="23" xfId="0" applyFont="1" applyFill="1" applyBorder="1" applyAlignment="1">
      <alignment horizontal="left" vertical="center" wrapText="1"/>
    </xf>
    <xf numFmtId="0" fontId="3" fillId="48" borderId="24" xfId="0" applyFont="1" applyFill="1" applyBorder="1" applyAlignment="1">
      <alignment horizontal="left" vertical="center" wrapText="1"/>
    </xf>
    <xf numFmtId="0" fontId="22" fillId="11" borderId="25" xfId="0" applyFont="1" applyFill="1" applyBorder="1" applyAlignment="1">
      <alignment horizontal="left" vertical="center" wrapText="1"/>
    </xf>
    <xf numFmtId="0" fontId="1" fillId="48" borderId="22" xfId="0" applyFont="1" applyFill="1" applyBorder="1" applyAlignment="1">
      <alignment horizontal="center" vertical="center" wrapText="1"/>
    </xf>
    <xf numFmtId="4" fontId="7" fillId="54" borderId="21" xfId="0" applyNumberFormat="1" applyFont="1" applyFill="1" applyBorder="1" applyAlignment="1">
      <alignment horizontal="center" vertical="center"/>
    </xf>
    <xf numFmtId="4" fontId="8" fillId="54" borderId="2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9" fillId="11" borderId="21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171" fontId="23" fillId="49" borderId="21" xfId="100" applyNumberFormat="1" applyFont="1" applyFill="1" applyBorder="1" applyAlignment="1">
      <alignment horizontal="right" vertical="center" shrinkToFit="1"/>
      <protection/>
    </xf>
    <xf numFmtId="171" fontId="24" fillId="46" borderId="21" xfId="66" applyNumberFormat="1" applyFont="1" applyFill="1" applyBorder="1" applyAlignment="1">
      <alignment horizontal="right" vertical="center" shrinkToFit="1"/>
    </xf>
    <xf numFmtId="9" fontId="42" fillId="48" borderId="21" xfId="85" applyFont="1" applyFill="1" applyBorder="1" applyAlignment="1">
      <alignment horizontal="center" vertical="center" wrapText="1"/>
    </xf>
    <xf numFmtId="171" fontId="23" fillId="54" borderId="21" xfId="100" applyNumberFormat="1" applyFont="1" applyFill="1" applyBorder="1" applyAlignment="1">
      <alignment horizontal="right" vertical="center" shrinkToFit="1"/>
      <protection/>
    </xf>
    <xf numFmtId="0" fontId="9" fillId="11" borderId="24" xfId="0" applyFont="1" applyFill="1" applyBorder="1" applyAlignment="1">
      <alignment horizontal="left" vertical="center" wrapText="1"/>
    </xf>
    <xf numFmtId="0" fontId="62" fillId="25" borderId="27" xfId="0" applyFont="1" applyFill="1" applyBorder="1" applyAlignment="1">
      <alignment vertical="center" wrapText="1"/>
    </xf>
    <xf numFmtId="0" fontId="62" fillId="25" borderId="21" xfId="0" applyFont="1" applyFill="1" applyBorder="1" applyAlignment="1">
      <alignment horizontal="center" vertical="center" wrapText="1"/>
    </xf>
    <xf numFmtId="0" fontId="62" fillId="25" borderId="27" xfId="0" applyFont="1" applyFill="1" applyBorder="1" applyAlignment="1">
      <alignment horizontal="center" vertical="center" wrapText="1"/>
    </xf>
    <xf numFmtId="0" fontId="61" fillId="25" borderId="21" xfId="0" applyFont="1" applyFill="1" applyBorder="1" applyAlignment="1">
      <alignment horizontal="left" vertical="center" wrapText="1"/>
    </xf>
    <xf numFmtId="9" fontId="61" fillId="25" borderId="21" xfId="0" applyNumberFormat="1" applyFont="1" applyFill="1" applyBorder="1" applyAlignment="1">
      <alignment horizontal="center" vertical="center" wrapText="1"/>
    </xf>
    <xf numFmtId="0" fontId="61" fillId="25" borderId="21" xfId="0" applyFont="1" applyFill="1" applyBorder="1" applyAlignment="1">
      <alignment horizontal="center" vertical="center" wrapText="1"/>
    </xf>
    <xf numFmtId="0" fontId="84" fillId="25" borderId="21" xfId="0" applyFont="1" applyFill="1" applyBorder="1" applyAlignment="1">
      <alignment vertical="center" wrapText="1"/>
    </xf>
    <xf numFmtId="3" fontId="23" fillId="54" borderId="21" xfId="66" applyNumberFormat="1" applyFont="1" applyFill="1" applyBorder="1" applyAlignment="1">
      <alignment horizontal="right" vertical="center" shrinkToFit="1"/>
    </xf>
    <xf numFmtId="0" fontId="1" fillId="48" borderId="21" xfId="0" applyFont="1" applyFill="1" applyBorder="1" applyAlignment="1">
      <alignment vertical="center"/>
    </xf>
    <xf numFmtId="10" fontId="7" fillId="54" borderId="21" xfId="85" applyNumberFormat="1" applyFont="1" applyFill="1" applyBorder="1" applyAlignment="1">
      <alignment horizontal="center" vertical="center"/>
    </xf>
    <xf numFmtId="0" fontId="20" fillId="0" borderId="0" xfId="99" applyFont="1" applyFill="1" applyAlignment="1">
      <alignment vertical="center"/>
      <protection/>
    </xf>
    <xf numFmtId="0" fontId="20" fillId="0" borderId="21" xfId="94" applyFont="1" applyFill="1" applyBorder="1" applyAlignment="1">
      <alignment vertical="center"/>
      <protection/>
    </xf>
    <xf numFmtId="0" fontId="19" fillId="0" borderId="0" xfId="99" applyFont="1" applyFill="1" applyAlignment="1">
      <alignment vertical="center"/>
      <protection/>
    </xf>
    <xf numFmtId="0" fontId="48" fillId="0" borderId="0" xfId="99" applyFont="1" applyFill="1" applyAlignment="1">
      <alignment vertical="center"/>
      <protection/>
    </xf>
    <xf numFmtId="3" fontId="2" fillId="49" borderId="22" xfId="0" applyNumberFormat="1" applyFont="1" applyFill="1" applyBorder="1" applyAlignment="1">
      <alignment horizontal="right" vertical="center" wrapText="1"/>
    </xf>
    <xf numFmtId="3" fontId="2" fillId="46" borderId="21" xfId="101" applyNumberFormat="1" applyFont="1" applyFill="1" applyBorder="1" applyAlignment="1">
      <alignment vertical="center" shrinkToFit="1"/>
      <protection/>
    </xf>
    <xf numFmtId="3" fontId="19" fillId="54" borderId="21" xfId="94" applyNumberFormat="1" applyFont="1" applyFill="1" applyBorder="1" applyAlignment="1">
      <alignment horizontal="right" vertical="center" shrinkToFit="1"/>
      <protection/>
    </xf>
    <xf numFmtId="165" fontId="19" fillId="54" borderId="21" xfId="93" applyNumberFormat="1" applyFont="1" applyFill="1" applyBorder="1" applyAlignment="1">
      <alignment vertical="center" shrinkToFit="1"/>
      <protection/>
    </xf>
    <xf numFmtId="3" fontId="19" fillId="54" borderId="21" xfId="99" applyNumberFormat="1" applyFont="1" applyFill="1" applyBorder="1" applyAlignment="1">
      <alignment vertical="center"/>
      <protection/>
    </xf>
    <xf numFmtId="0" fontId="85" fillId="0" borderId="0" xfId="99" applyFont="1" applyFill="1" applyAlignment="1">
      <alignment vertical="center"/>
      <protection/>
    </xf>
    <xf numFmtId="2" fontId="1" fillId="46" borderId="21" xfId="101" applyNumberFormat="1" applyFont="1" applyFill="1" applyBorder="1" applyAlignment="1">
      <alignment vertical="center"/>
      <protection/>
    </xf>
    <xf numFmtId="0" fontId="1" fillId="48" borderId="25" xfId="0" applyFont="1" applyFill="1" applyBorder="1" applyAlignment="1">
      <alignment horizontal="left" vertical="center" wrapText="1" indent="1"/>
    </xf>
  </cellXfs>
  <cellStyles count="115">
    <cellStyle name="Normal" xfId="0"/>
    <cellStyle name="_1892" xfId="15"/>
    <cellStyle name="_1892_1.ΜΕΤΑΠΟΙΗΣΗ_ΠΡΩΤΟΓ_ΥΠΗΡΕΣΙΕΣ" xfId="16"/>
    <cellStyle name="_1892_1.ΤΟΥΡΙΣΜΟΣ" xfId="17"/>
    <cellStyle name="_1892_2.ΜΕΤΑΠΟΙΗΣΗ_ΠΡΩΤΟΓ_ΥΠΗΡΕΣΙΕΣ" xfId="18"/>
    <cellStyle name="_1892_ΜΕΤΑΠΟΙΗΣΗ_ΠΡΩΤΟΓ_ΥΠΗΡΕΣΙΕΣ" xfId="19"/>
    <cellStyle name="1892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20% - Έμφαση1" xfId="27"/>
    <cellStyle name="20% - Έμφαση2" xfId="28"/>
    <cellStyle name="20% - Έμφαση3" xfId="29"/>
    <cellStyle name="20% - Έμφαση4" xfId="30"/>
    <cellStyle name="20% - Έμφαση5" xfId="31"/>
    <cellStyle name="20% - Έμφαση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Έμφαση1" xfId="39"/>
    <cellStyle name="40% - Έμφαση2" xfId="40"/>
    <cellStyle name="40% - Έμφαση3" xfId="41"/>
    <cellStyle name="40% - Έμφαση4" xfId="42"/>
    <cellStyle name="40% - Έμφαση5" xfId="43"/>
    <cellStyle name="40% - Έμφαση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60% - Έμφαση1" xfId="51"/>
    <cellStyle name="60% - Έμφαση2" xfId="52"/>
    <cellStyle name="60% - Έμφαση3" xfId="53"/>
    <cellStyle name="60% - Έμφαση4" xfId="54"/>
    <cellStyle name="60% - Έμφαση5" xfId="55"/>
    <cellStyle name="60% - Έμφαση6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Bad" xfId="63"/>
    <cellStyle name="Calculation" xfId="64"/>
    <cellStyle name="Check Cell" xfId="65"/>
    <cellStyle name="Comma" xfId="66"/>
    <cellStyle name="Comma [0]" xfId="67"/>
    <cellStyle name="Currency" xfId="68"/>
    <cellStyle name="Currency [0]" xfId="69"/>
    <cellStyle name="Euro" xfId="70"/>
    <cellStyle name="Explanatory Text" xfId="71"/>
    <cellStyle name="Followed Hyperlink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Linked Cell" xfId="80"/>
    <cellStyle name="Neutral" xfId="81"/>
    <cellStyle name="Normal 2" xfId="82"/>
    <cellStyle name="Note" xfId="83"/>
    <cellStyle name="Output" xfId="84"/>
    <cellStyle name="Percent" xfId="85"/>
    <cellStyle name="Percent 2" xfId="86"/>
    <cellStyle name="Title" xfId="87"/>
    <cellStyle name="Total" xfId="88"/>
    <cellStyle name="Total of totals" xfId="89"/>
    <cellStyle name="vanster" xfId="90"/>
    <cellStyle name="Warning Text" xfId="91"/>
    <cellStyle name="Βασικό_daneio" xfId="92"/>
    <cellStyle name="Βασικό_Sheet1 (5)" xfId="93"/>
    <cellStyle name="Βασικό_Sheet1 (6)" xfId="94"/>
    <cellStyle name="Βασικό_viosimotita_koliaraki" xfId="95"/>
    <cellStyle name="Βασικό_Βιβλίο1" xfId="96"/>
    <cellStyle name="Βασικό_δανειο" xfId="97"/>
    <cellStyle name="Βασικό_ΔΙΑΝΟΜΗ ΚΕΡΔΩΝ" xfId="98"/>
    <cellStyle name="Βασικό_ΜΕΤ 1" xfId="99"/>
    <cellStyle name="Βασικό_ΠΑΡΑΡΤΗΜΑ_I_3908_2011" xfId="100"/>
    <cellStyle name="Βασικό_ΠΑΡΑΡΤΗΜΑ_ΟΙΚΟΝΟΜ_ΒΙΟΜΗΧΑΝΙΑΣ_ΠΡΩΤΟΓΕΝ_N....2011" xfId="101"/>
    <cellStyle name="Βασικό_προστιθεμενη αξια" xfId="102"/>
    <cellStyle name="Διαχωριστικό χιλιάδων/υποδιαστολή_R ΣΥΝΕΔΡ" xfId="103"/>
    <cellStyle name="Εισαγωγή" xfId="104"/>
    <cellStyle name="Έλεγχος κελιού" xfId="105"/>
    <cellStyle name="Έμφαση1" xfId="106"/>
    <cellStyle name="Έμφαση2" xfId="107"/>
    <cellStyle name="Έμφαση3" xfId="108"/>
    <cellStyle name="Έμφαση4" xfId="109"/>
    <cellStyle name="Έμφαση5" xfId="110"/>
    <cellStyle name="Έμφαση6" xfId="111"/>
    <cellStyle name="Έξοδος" xfId="112"/>
    <cellStyle name="Επεξηγηματικό κείμενο" xfId="113"/>
    <cellStyle name="Επικεφαλίδα 1" xfId="114"/>
    <cellStyle name="Επικεφαλίδα 2" xfId="115"/>
    <cellStyle name="Επικεφαλίδα 3" xfId="116"/>
    <cellStyle name="Επικεφαλίδα 4" xfId="117"/>
    <cellStyle name="Κακό" xfId="118"/>
    <cellStyle name="Καλό" xfId="119"/>
    <cellStyle name="Κόμμα [0]_BRAKE POINT" xfId="120"/>
    <cellStyle name="Κόμμα_BRAKE POINT" xfId="121"/>
    <cellStyle name="Ουδέτερο" xfId="122"/>
    <cellStyle name="Προειδοποιητικό κείμενο" xfId="123"/>
    <cellStyle name="Σημείωση" xfId="124"/>
    <cellStyle name="Συνδεδεμένο κελί" xfId="125"/>
    <cellStyle name="Σύνολο" xfId="126"/>
    <cellStyle name="Τίτλος" xfId="127"/>
    <cellStyle name="Υπολογισμός" xfId="1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externalLink" Target="externalLinks/externalLink2.xml" /><Relationship Id="rId30" Type="http://schemas.openxmlformats.org/officeDocument/2006/relationships/externalLink" Target="externalLinks/externalLink3.xml" /><Relationship Id="rId31" Type="http://schemas.openxmlformats.org/officeDocument/2006/relationships/externalLink" Target="externalLinks/externalLink4.xml" /><Relationship Id="rId32" Type="http://schemas.openxmlformats.org/officeDocument/2006/relationships/externalLink" Target="externalLinks/externalLink5.xml" /><Relationship Id="rId33" Type="http://schemas.openxmlformats.org/officeDocument/2006/relationships/externalLink" Target="externalLinks/externalLink6.xml" /><Relationship Id="rId34" Type="http://schemas.openxmlformats.org/officeDocument/2006/relationships/externalLink" Target="externalLinks/externalLink7.xml" /><Relationship Id="rId35" Type="http://schemas.openxmlformats.org/officeDocument/2006/relationships/externalLink" Target="externalLinks/externalLink8.xml" /><Relationship Id="rId3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javascript:wizardMoveTo('anap_step0');" TargetMode="External" /><Relationship Id="rId3" Type="http://schemas.openxmlformats.org/officeDocument/2006/relationships/hyperlink" Target="javascript:wizardMoveTo('anap_step0');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1.png" /><Relationship Id="rId4" Type="http://schemas.openxmlformats.org/officeDocument/2006/relationships/hyperlink" Target="javascript:wizardMoveTo('anap_step0');" TargetMode="External" /><Relationship Id="rId5" Type="http://schemas.openxmlformats.org/officeDocument/2006/relationships/hyperlink" Target="javascript:wizardMoveTo('anap_step0');" TargetMode="External" /><Relationship Id="rId6" Type="http://schemas.openxmlformats.org/officeDocument/2006/relationships/image" Target="../media/image2.png" /><Relationship Id="rId7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javascript:wizardMoveTo('anap_step0');" TargetMode="External" /><Relationship Id="rId3" Type="http://schemas.openxmlformats.org/officeDocument/2006/relationships/hyperlink" Target="javascript:wizardMoveTo('anap_step0');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257175</xdr:colOff>
      <xdr:row>2</xdr:row>
      <xdr:rowOff>228600</xdr:rowOff>
    </xdr:to>
    <xdr:pic>
      <xdr:nvPicPr>
        <xdr:cNvPr id="1" name="Picture 2" descr="home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7152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171450</xdr:rowOff>
    </xdr:to>
    <xdr:pic>
      <xdr:nvPicPr>
        <xdr:cNvPr id="1" name="PageHeader_imgHeaderIcon" descr="appl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"/>
          <a:ext cx="200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171450</xdr:rowOff>
    </xdr:to>
    <xdr:pic>
      <xdr:nvPicPr>
        <xdr:cNvPr id="2" name="ctl03_Image1" descr="inf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76300"/>
          <a:ext cx="200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257175</xdr:colOff>
      <xdr:row>2</xdr:row>
      <xdr:rowOff>228600</xdr:rowOff>
    </xdr:to>
    <xdr:pic>
      <xdr:nvPicPr>
        <xdr:cNvPr id="3" name="Picture 23" descr="home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8763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219075</xdr:colOff>
      <xdr:row>2</xdr:row>
      <xdr:rowOff>142875</xdr:rowOff>
    </xdr:to>
    <xdr:pic>
      <xdr:nvPicPr>
        <xdr:cNvPr id="4" name="Picture 1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87630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219075</xdr:colOff>
      <xdr:row>2</xdr:row>
      <xdr:rowOff>142875</xdr:rowOff>
    </xdr:to>
    <xdr:pic>
      <xdr:nvPicPr>
        <xdr:cNvPr id="5" name="Picture 2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87630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219075</xdr:colOff>
      <xdr:row>2</xdr:row>
      <xdr:rowOff>142875</xdr:rowOff>
    </xdr:to>
    <xdr:pic>
      <xdr:nvPicPr>
        <xdr:cNvPr id="6" name="Picture 3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87630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219075</xdr:colOff>
      <xdr:row>2</xdr:row>
      <xdr:rowOff>142875</xdr:rowOff>
    </xdr:to>
    <xdr:pic>
      <xdr:nvPicPr>
        <xdr:cNvPr id="7" name="Picture 4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87630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219075</xdr:colOff>
      <xdr:row>2</xdr:row>
      <xdr:rowOff>142875</xdr:rowOff>
    </xdr:to>
    <xdr:pic>
      <xdr:nvPicPr>
        <xdr:cNvPr id="8" name="Picture 5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87630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219075</xdr:colOff>
      <xdr:row>2</xdr:row>
      <xdr:rowOff>142875</xdr:rowOff>
    </xdr:to>
    <xdr:pic>
      <xdr:nvPicPr>
        <xdr:cNvPr id="9" name="Picture 6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87630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219075</xdr:colOff>
      <xdr:row>2</xdr:row>
      <xdr:rowOff>142875</xdr:rowOff>
    </xdr:to>
    <xdr:pic>
      <xdr:nvPicPr>
        <xdr:cNvPr id="10" name="Picture 7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87630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219075</xdr:colOff>
      <xdr:row>2</xdr:row>
      <xdr:rowOff>142875</xdr:rowOff>
    </xdr:to>
    <xdr:pic>
      <xdr:nvPicPr>
        <xdr:cNvPr id="11" name="Picture 8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87630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219075</xdr:colOff>
      <xdr:row>2</xdr:row>
      <xdr:rowOff>142875</xdr:rowOff>
    </xdr:to>
    <xdr:pic>
      <xdr:nvPicPr>
        <xdr:cNvPr id="12" name="Picture 9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87630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219075</xdr:colOff>
      <xdr:row>2</xdr:row>
      <xdr:rowOff>142875</xdr:rowOff>
    </xdr:to>
    <xdr:pic>
      <xdr:nvPicPr>
        <xdr:cNvPr id="13" name="Picture 10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87630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219075</xdr:colOff>
      <xdr:row>2</xdr:row>
      <xdr:rowOff>142875</xdr:rowOff>
    </xdr:to>
    <xdr:pic>
      <xdr:nvPicPr>
        <xdr:cNvPr id="14" name="Picture 11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87630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219075</xdr:colOff>
      <xdr:row>2</xdr:row>
      <xdr:rowOff>142875</xdr:rowOff>
    </xdr:to>
    <xdr:pic>
      <xdr:nvPicPr>
        <xdr:cNvPr id="15" name="Picture 12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87630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219075</xdr:colOff>
      <xdr:row>2</xdr:row>
      <xdr:rowOff>142875</xdr:rowOff>
    </xdr:to>
    <xdr:pic>
      <xdr:nvPicPr>
        <xdr:cNvPr id="16" name="Picture 13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87630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219075</xdr:colOff>
      <xdr:row>2</xdr:row>
      <xdr:rowOff>142875</xdr:rowOff>
    </xdr:to>
    <xdr:pic>
      <xdr:nvPicPr>
        <xdr:cNvPr id="17" name="Picture 14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87630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219075</xdr:colOff>
      <xdr:row>2</xdr:row>
      <xdr:rowOff>142875</xdr:rowOff>
    </xdr:to>
    <xdr:pic>
      <xdr:nvPicPr>
        <xdr:cNvPr id="18" name="Picture 15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87630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219075</xdr:colOff>
      <xdr:row>2</xdr:row>
      <xdr:rowOff>142875</xdr:rowOff>
    </xdr:to>
    <xdr:pic>
      <xdr:nvPicPr>
        <xdr:cNvPr id="19" name="Picture 16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87630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219075</xdr:colOff>
      <xdr:row>2</xdr:row>
      <xdr:rowOff>142875</xdr:rowOff>
    </xdr:to>
    <xdr:pic>
      <xdr:nvPicPr>
        <xdr:cNvPr id="20" name="Picture 17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87630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219075</xdr:colOff>
      <xdr:row>2</xdr:row>
      <xdr:rowOff>142875</xdr:rowOff>
    </xdr:to>
    <xdr:pic>
      <xdr:nvPicPr>
        <xdr:cNvPr id="21" name="Picture 18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87630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219075</xdr:colOff>
      <xdr:row>2</xdr:row>
      <xdr:rowOff>142875</xdr:rowOff>
    </xdr:to>
    <xdr:pic>
      <xdr:nvPicPr>
        <xdr:cNvPr id="22" name="Picture 19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87630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219075</xdr:colOff>
      <xdr:row>2</xdr:row>
      <xdr:rowOff>142875</xdr:rowOff>
    </xdr:to>
    <xdr:pic>
      <xdr:nvPicPr>
        <xdr:cNvPr id="23" name="Picture 22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87630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257175</xdr:colOff>
      <xdr:row>0</xdr:row>
      <xdr:rowOff>228600</xdr:rowOff>
    </xdr:to>
    <xdr:pic>
      <xdr:nvPicPr>
        <xdr:cNvPr id="1" name="Picture 1" descr="home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932;&#945;%20&#941;&#947;&#947;&#961;&#945;&#966;&#940;%20&#956;&#959;&#965;\antonis\projects\N.1257\Agrotiko_kentro\voithitika\Support%20agr%2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CD\&#913;&#925;&#913;&#928;&#932;&#933;&#926;&#921;&#913;&#922;&#927;&#931;\PROJECTS\TEMES%20PROJECT\TEMES\&#932;&#917;&#924;&#917;&#931;%20TEMES%20&#922;&#913;&#932;&#931;&#921;&#922;&#917;&#929;&#927;&#931;\&#924;&#917;&#923;&#917;&#932;&#919;%20&#914;&#921;&#937;&#931;&#921;&#924;&#927;&#932;&#919;&#932;&#913;&#931;\1.%20&#929;&#937;&#924;&#913;&#925;&#927;&#931;%201%20&#922;&#913;&#921;%20&#931;&#933;&#925;&#917;&#916;&#929;&#921;&#913;&#922;&#927;\R%20&#928;&#933;&#923;&#927;&#931;%201%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CD\&#913;&#925;&#913;&#928;&#932;&#933;&#926;&#921;&#913;&#922;&#927;&#931;\PROJECTS\TEMES%20PROJECT\TEMES\&#932;&#917;&#924;&#917;&#931;%20TEMES%20&#922;&#913;&#932;&#931;&#921;&#922;&#917;&#929;&#927;&#931;\&#924;&#917;&#923;&#917;&#932;&#919;%20&#914;&#921;&#937;&#931;&#921;&#924;&#927;&#932;&#919;&#932;&#913;&#931;\1.%20&#929;&#937;&#924;&#913;&#925;&#927;&#931;%201%20&#922;&#913;&#921;%20&#931;&#933;&#925;&#917;&#916;&#929;&#921;&#913;&#922;&#927;\R%20&#929;&#937;&#924;&#913;&#925;%201%2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BCD\&#913;&#925;&#913;&#928;&#932;&#933;&#926;&#921;&#913;&#922;&#927;&#931;\PROJECTS\TEMES%20PROJECT\TEMES\&#932;&#917;&#924;&#917;&#931;%20TEMES%20&#922;&#913;&#932;&#931;&#921;&#922;&#917;&#929;&#927;&#931;\&#924;&#917;&#923;&#917;&#932;&#919;%20&#914;&#921;&#937;&#931;&#921;&#924;&#927;&#932;&#919;&#932;&#913;&#931;\1.%20&#929;&#937;&#924;&#913;&#925;&#927;&#931;%201%20&#922;&#913;&#921;%20&#931;&#933;&#925;&#917;&#916;&#929;&#921;&#913;&#922;&#927;\My%20Documents\EPEND\&#916;&#921;&#914;&#913;&#925;&#919;%20HOTEL\&#922;&#927;&#931;&#932;&#927;&#931;%20&#916;&#921;&#914;&#913;&#925;&#919;%20HOTEL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BCD\&#913;&#925;&#913;&#928;&#932;&#933;&#926;&#921;&#913;&#922;&#927;&#931;\PROJECTS\TEMES%20PROJECT\TEMES\&#932;&#917;&#924;&#917;&#931;%20TEMES%20&#922;&#913;&#932;&#931;&#921;&#922;&#917;&#929;&#927;&#931;\&#924;&#917;&#923;&#917;&#932;&#919;%20&#914;&#921;&#937;&#931;&#921;&#924;&#927;&#932;&#919;&#932;&#913;&#931;\1.%20&#929;&#937;&#924;&#913;&#925;&#927;&#931;%201%20&#922;&#913;&#921;%20&#931;&#933;&#925;&#917;&#916;&#929;&#921;&#913;&#922;&#927;\R%20&#928;&#933;&#923;&#927;&#931;%202%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BCD\&#913;&#925;&#913;&#928;&#932;&#933;&#926;&#921;&#913;&#922;&#927;&#931;\PROJECTS\TEMES%20PROJECT\TEMES\&#932;&#917;&#924;&#917;&#931;%20TEMES%20&#922;&#913;&#932;&#931;&#921;&#922;&#917;&#929;&#927;&#931;\&#924;&#917;&#923;&#917;&#932;&#919;%20&#914;&#921;&#937;&#931;&#921;&#924;&#927;&#932;&#919;&#932;&#913;&#931;\1.%20&#929;&#937;&#924;&#913;&#925;&#927;&#931;%201%20&#922;&#913;&#921;%20&#931;&#933;&#925;&#917;&#916;&#929;&#921;&#913;&#922;&#927;\R%20&#931;&#933;&#925;&#917;&#916;&#929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addy\Desktop\&#932;&#917;&#924;&#917;&#931;%20TEMES%20&#922;&#913;&#932;&#931;&#921;&#922;&#917;&#929;&#927;&#931;\&#924;&#917;&#923;&#917;&#932;&#919;%20&#914;&#921;&#937;&#931;&#921;&#924;&#927;&#932;&#919;&#932;&#913;&#931;\1.%20&#929;&#937;&#924;&#913;&#925;&#927;&#931;%201%20&#922;&#913;&#921;%20&#931;&#933;&#925;&#917;&#916;&#929;&#921;&#913;&#922;&#927;\R%20&#929;&#937;&#924;&#913;&#925;%201%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My%20Sxedia\2718%20&#915;&#921;&#913;&#925;&#925;&#913;&#916;&#913;&#922;&#919;&#931;%20&#925;&#921;&#922;&#927;&#923;&#913;&#927;&#931;%20&#932;&#927;&#933;%20&#925;&#921;&#922;&#927;&#923;&#923;&#927;&#933;\2718%20&#928;&#921;&#925;&#913;&#922;&#917;&#93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ΠΙΝΑΚΑΣ Β6"/>
      <sheetName val="ΠΙΝΑΚΑΣ Α7"/>
      <sheetName val="ΠΙΝΑΚΑΣ Β8 É"/>
      <sheetName val="ΠΙΝΑΚΑΣ Β8"/>
      <sheetName val="BUDGET (2)"/>
      <sheetName val="Φύλλο1"/>
      <sheetName val="IN"/>
      <sheetName val="IN 2"/>
      <sheetName val="ΠΙΝΑΚΑΣ Β5"/>
      <sheetName val="ΙΝΠ"/>
      <sheetName val="ΔΑΝΕΙΟ"/>
      <sheetName val="ΕΞΟΔΑ ΔΙΟΙΚΗΣΗΣ"/>
      <sheetName val="ΕΞΟΔΑ ΔΙΑΘΕΣΗΣ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ilot r"/>
      <sheetName val="σελ 1,2,3,4,5,6,7,9,10,11"/>
      <sheetName val="σελ.8 "/>
      <sheetName val="ΧΡΗΜΑΤΟΔΟΤΗΣΗ ΚΟΣΤΟΥΣ ΕΠΕΝΔΥΣΗΣ"/>
      <sheetName val="ΑΝΑΛΥΣΗ ΚΟΣΤΟΥΣ &amp; ΧΡΟΝΙΚΗ ΚΛΙΜ"/>
      <sheetName val="ΠΗΓΕΣ ΕΣΟΔΩΝ - ΠΑΡΑΔΟΧΕΣ"/>
      <sheetName val="ΠΛΗΡΟΤ "/>
      <sheetName val="ΔΙΑΝΥΚΤΕΡ"/>
      <sheetName val="ΕΣΟΔΑ ΔΙΑΝΥΚΤ"/>
      <sheetName val="ΣΥΧΝΟΤΗΤΑ ΣΕΡΒ - ΔΕΙΚ ΜΕΙΩΣΗΣ"/>
      <sheetName val="ΕΣΟΔ ΕΣΤΙΑΣΗΣ"/>
      <sheetName val="ΑΛΛΕΣ ΠΗΓΕΣ spa"/>
      <sheetName val="spa ΑΛΛΗ ΜΟΡΦΗ"/>
      <sheetName val="ΛΟΙΠΑ ΕΣΟΔΑ"/>
      <sheetName val="ΕΣΟΔΑ - ΑΝΑΚΕΦ"/>
      <sheetName val="ΣΥΝΟΛΙΚΟΣ ΠΙΝΑΚΑΣ ΕΣΟΔΩΝ"/>
      <sheetName val="ΓΕΝ ΠΙΝ ΕΣΟΔΩΝ"/>
      <sheetName val="ΕΞΟΔΑ  ΠΑΡΑΔΟΧΕΣ"/>
      <sheetName val="ΑΜΟΙΒΕΣ - ΜΟΝΙΜΟΙ"/>
      <sheetName val="ΑΜΟΙΒΕΣ - ΕΠΟΧΙΑΚΟΙ - 8 ΜΗΝ"/>
      <sheetName val="ΑΜΟΙΒΕΣ - ΕΠΟΧΙΑΚΟΙ - 4 ΜΗΝ"/>
      <sheetName val="ΑΜΟΙΒΕΣ - ΜΑΘΗΤΕΣ ΣΧΟΛΩΝ"/>
      <sheetName val="ΑΜΟΙΒΕΣ - ΕΠΟΧΙΑΚΟΙ spa"/>
      <sheetName val="ΓΕΝ ΠΙΝΑΚΑΣ ΑΜΟΙΒΩΝ"/>
      <sheetName val="ΛΟΙΠΑ ΕΞ"/>
      <sheetName val="ΕΞΟΔ ΣΥΝΟΛ"/>
      <sheetName val="δανειο"/>
      <sheetName val="ΚΕΦ ΚΙΝ"/>
      <sheetName val="ΑΠΟΣΒΕΣ"/>
      <sheetName val="ΛΜΟΣ ΕΚΜΕΤΑΛΛΕΥΣΗΣ"/>
      <sheetName val="ΠΡΟΒΛΕΠΟΜΕΝΕΣ ΡΟΕΣ"/>
      <sheetName val="ΔΙΑΝΟΜΗ ΚΕΡΔΩΝ"/>
      <sheetName val="ΔΕΙΚΤΕΣ ΑΠΟΔΟΤΙΚΟΤΗΤΑΣ"/>
      <sheetName val="ΔΕΙΚΤΕΣ"/>
      <sheetName val="ΝΕΚΡΟ ΣΗΜΕΙΟ"/>
      <sheetName val="Σημειώσεις"/>
      <sheetName val="ΚΑΘΕ 100  €"/>
      <sheetName val="1ο ετ"/>
      <sheetName val="2ο ετ"/>
      <sheetName val="3ο ετ"/>
      <sheetName val="4ο ετ"/>
      <sheetName val="5ο ετ"/>
    </sheetNames>
    <sheetDataSet>
      <sheetData sheetId="0">
        <row r="67">
          <cell r="C67">
            <v>1</v>
          </cell>
        </row>
      </sheetData>
      <sheetData sheetId="1">
        <row r="304">
          <cell r="L304">
            <v>123</v>
          </cell>
          <cell r="O304">
            <v>877</v>
          </cell>
        </row>
      </sheetData>
      <sheetData sheetId="2">
        <row r="25">
          <cell r="L25">
            <v>1E-193</v>
          </cell>
        </row>
      </sheetData>
      <sheetData sheetId="10">
        <row r="63">
          <cell r="F63">
            <v>0</v>
          </cell>
          <cell r="I63">
            <v>0</v>
          </cell>
          <cell r="L63">
            <v>0</v>
          </cell>
          <cell r="O63">
            <v>0</v>
          </cell>
          <cell r="R63">
            <v>0</v>
          </cell>
        </row>
      </sheetData>
      <sheetData sheetId="15">
        <row r="18">
          <cell r="C18">
            <v>1.70674846875E-138</v>
          </cell>
          <cell r="D18">
            <v>1.9506191390999996E-138</v>
          </cell>
          <cell r="E18">
            <v>2.2130134199999998E-138</v>
          </cell>
          <cell r="F18">
            <v>2.363902785E-138</v>
          </cell>
          <cell r="G18">
            <v>2.5119922499999998E-138</v>
          </cell>
        </row>
      </sheetData>
      <sheetData sheetId="18">
        <row r="34">
          <cell r="F34">
            <v>387408</v>
          </cell>
        </row>
      </sheetData>
      <sheetData sheetId="19">
        <row r="34">
          <cell r="F34">
            <v>422610</v>
          </cell>
        </row>
      </sheetData>
      <sheetData sheetId="20">
        <row r="34">
          <cell r="F34">
            <v>137600</v>
          </cell>
        </row>
      </sheetData>
      <sheetData sheetId="21">
        <row r="34">
          <cell r="F34">
            <v>13440</v>
          </cell>
        </row>
      </sheetData>
      <sheetData sheetId="22">
        <row r="34">
          <cell r="F34">
            <v>220000</v>
          </cell>
        </row>
      </sheetData>
      <sheetData sheetId="23">
        <row r="106">
          <cell r="C106">
            <v>0</v>
          </cell>
        </row>
        <row r="107">
          <cell r="C107">
            <v>0</v>
          </cell>
        </row>
        <row r="108">
          <cell r="C108">
            <v>0</v>
          </cell>
        </row>
        <row r="109">
          <cell r="C109">
            <v>0</v>
          </cell>
        </row>
        <row r="110">
          <cell r="C110">
            <v>0</v>
          </cell>
        </row>
      </sheetData>
      <sheetData sheetId="26">
        <row r="17">
          <cell r="E17">
            <v>0</v>
          </cell>
        </row>
        <row r="75">
          <cell r="H75">
            <v>1.3800146602015491E-195</v>
          </cell>
        </row>
        <row r="76">
          <cell r="H76">
            <v>1.2638594405010212E-195</v>
          </cell>
        </row>
        <row r="77">
          <cell r="H77">
            <v>1.1425371720073353E-195</v>
          </cell>
        </row>
        <row r="78">
          <cell r="H78">
            <v>1.0158180037219765E-195</v>
          </cell>
        </row>
        <row r="79">
          <cell r="H79">
            <v>8.834618599546109E-196</v>
          </cell>
        </row>
      </sheetData>
      <sheetData sheetId="27">
        <row r="24">
          <cell r="B24">
            <v>7.721983497401021E-141</v>
          </cell>
        </row>
        <row r="25">
          <cell r="B25">
            <v>4.3932648780912253E-141</v>
          </cell>
        </row>
        <row r="26">
          <cell r="B26">
            <v>8.960298786788821E-142</v>
          </cell>
        </row>
      </sheetData>
      <sheetData sheetId="28">
        <row r="18">
          <cell r="F18">
            <v>1.1599999999999999E-194</v>
          </cell>
        </row>
      </sheetData>
      <sheetData sheetId="31">
        <row r="3">
          <cell r="A3" t="str">
            <v>"ΠΥΛΟΣ 1"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ilot r"/>
      <sheetName val="σελ 1,2,3,4,5,6,7,9,10,11"/>
      <sheetName val="σελ.8 "/>
      <sheetName val="ΧΡΗΜΑΤΟΔΟΤΗΣΗ ΚΟΣΤΟΥΣ ΕΠΕΝΔΥΣΗΣ"/>
      <sheetName val="ΑΝΑΛΥΣΗ ΚΟΣΤΟΥΣ &amp; ΧΡΟΝΙΚΗ ΚΛΙΜ"/>
      <sheetName val="ΠΗΓΕΣ ΕΣΟΔΩΝ - ΠΑΡΑΔΟΧΕΣ"/>
      <sheetName val="ΠΛΗΡΟΤ "/>
      <sheetName val="ΔΙΑΝΥΚΤΕΡ"/>
      <sheetName val="ΕΣΟΔΑ ΔΙΑΝΥΚΤ"/>
      <sheetName val="ΣΥΧΝΟΤΗΤΑ ΣΕΡΒ - ΔΕΙΚ ΜΕΙΩΣΗΣ"/>
      <sheetName val="ΕΣΟΔ ΕΣΤΙΑΣΗΣ"/>
      <sheetName val="ΑΛΛΕΣ ΠΗΓΕΣ spa"/>
      <sheetName val="spa ΑΛΛΗ ΜΟΡΦΗ"/>
      <sheetName val="ΛΟΙΠΑ ΕΣΟΔΑ"/>
      <sheetName val="ΕΣΟΔΑ - ΑΝΑΚΕΦ"/>
      <sheetName val="ΣΥΝΟΛΙΚΟΣ ΠΙΝΑΚΑΣ ΕΣΟΔΩΝ"/>
      <sheetName val="ΓΕΝ ΠΙΝ ΕΣΟΔΩΝ"/>
      <sheetName val="ΕΞΟΔΑ  ΠΑΡΑΔΟΧΕΣ"/>
      <sheetName val="ΑΜΟΙΒΕΣ - ΜΟΝΙΜΟΙ"/>
      <sheetName val="ΑΜΟΙΒΕΣ - ΕΠΟΧΙΑΚΟΙ - 7,5 ΜΗΝ"/>
      <sheetName val="ΑΜΟΙΒΕΣ - ΕΠΟΧΙΑΚΟΙ - 4 ΜΗΝ"/>
      <sheetName val="ΑΜΟΙΒΕΣ - ΜΑΘΗΤΕΣ ΣΧΟΛΩΝ"/>
      <sheetName val="ΑΜΟΙΒΕΣ - ΕΠΟΧΙΑΚΟΙ spa"/>
      <sheetName val="ΓΕΝ ΠΙΝΑΚΑΣ ΑΜΟΙΒΩΝ"/>
      <sheetName val="ΛΟΙΠΑ ΕΞ"/>
      <sheetName val="ΕΞΟΔ ΣΥΝΟΛ"/>
      <sheetName val="δανειο"/>
      <sheetName val="ΚΕΦ ΚΙΝ"/>
      <sheetName val="ΑΠΟΣΒΕΣ"/>
      <sheetName val="ΛΜΟΣ ΕΚΜΕΤΑΛΛΕΥΣΗΣ"/>
      <sheetName val="ΠΡΟΒΛΕΠΟΜΕΝΕΣ ΡΟΕΣ"/>
      <sheetName val="ΔΙΑΝΟΜΗ ΚΕΡΔΩΝ"/>
      <sheetName val="ΔΕΙΚΤΕΣ ΑΠΟΔΟΤΙΚΟΤΗΤΑΣ"/>
      <sheetName val="ΔΕΙΚΤΕΣ"/>
      <sheetName val="ΝΕΚΡΟ ΣΗΜΕΙΟ"/>
      <sheetName val="Σημειώσεις"/>
      <sheetName val="ΚΑΘΕ 100  €"/>
      <sheetName val="1ο ετ"/>
      <sheetName val="2ο ετ"/>
      <sheetName val="3ο ετ"/>
      <sheetName val="4ο ετ"/>
      <sheetName val="5ο ετ"/>
    </sheetNames>
    <sheetDataSet>
      <sheetData sheetId="1">
        <row r="411">
          <cell r="M411">
            <v>0.25</v>
          </cell>
        </row>
        <row r="413">
          <cell r="L413">
            <v>21250000</v>
          </cell>
        </row>
        <row r="429">
          <cell r="M429">
            <v>0.3034090909090909</v>
          </cell>
        </row>
        <row r="431">
          <cell r="L431">
            <v>25789772.727272727</v>
          </cell>
        </row>
        <row r="438">
          <cell r="M438">
            <v>0.4465909090909091</v>
          </cell>
        </row>
        <row r="440">
          <cell r="L440">
            <v>37960227.27272727</v>
          </cell>
        </row>
      </sheetData>
      <sheetData sheetId="11">
        <row r="68">
          <cell r="Q68">
            <v>0</v>
          </cell>
        </row>
        <row r="69">
          <cell r="Q69">
            <v>0</v>
          </cell>
        </row>
        <row r="70">
          <cell r="Q70">
            <v>0</v>
          </cell>
        </row>
        <row r="71">
          <cell r="Q71">
            <v>0</v>
          </cell>
        </row>
        <row r="72">
          <cell r="Q72">
            <v>0</v>
          </cell>
        </row>
        <row r="89">
          <cell r="Q89">
            <v>0</v>
          </cell>
        </row>
        <row r="90">
          <cell r="Q90">
            <v>0</v>
          </cell>
        </row>
        <row r="91">
          <cell r="Q91">
            <v>0</v>
          </cell>
        </row>
        <row r="92">
          <cell r="Q92">
            <v>0</v>
          </cell>
        </row>
        <row r="93">
          <cell r="Q93">
            <v>0</v>
          </cell>
        </row>
      </sheetData>
      <sheetData sheetId="15">
        <row r="18">
          <cell r="F18">
            <v>17899499.745464176</v>
          </cell>
          <cell r="G18">
            <v>18477556.114024945</v>
          </cell>
        </row>
      </sheetData>
      <sheetData sheetId="23">
        <row r="120">
          <cell r="G120">
            <v>29970</v>
          </cell>
        </row>
        <row r="121">
          <cell r="G121">
            <v>30990</v>
          </cell>
        </row>
        <row r="122">
          <cell r="G122">
            <v>32460</v>
          </cell>
        </row>
        <row r="123">
          <cell r="G123">
            <v>33480</v>
          </cell>
        </row>
        <row r="124">
          <cell r="G124">
            <v>34725</v>
          </cell>
        </row>
      </sheetData>
      <sheetData sheetId="31">
        <row r="3">
          <cell r="A3" t="str">
            <v>"ΡΩΜΑΝΟΣ 1"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OD RAP"/>
      <sheetName val="Sheet1"/>
      <sheetName val="Sheet2"/>
      <sheetName val="Sheet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ilot r"/>
      <sheetName val="σελ 1,2,3,4,5,6,7,9,10,11"/>
      <sheetName val="σελ.8 "/>
      <sheetName val="ΧΡΗΜΑΤΟΔΟΤΗΣΗ ΚΟΣΤΟΥΣ ΕΠΕΝΔΥΣΗΣ"/>
      <sheetName val="ΑΝΑΛΥΣΗ ΚΟΣΤΟΥΣ &amp; ΧΡΟΝΙΚΗ ΚΛΙΜ"/>
      <sheetName val="ΠΗΓΕΣ ΕΣΟΔΩΝ - ΠΑΡΑΔΟΧΕΣ"/>
      <sheetName val="ΠΛΗΡΟΤ "/>
      <sheetName val="ΔΙΑΝΥΚΤΕΡ"/>
      <sheetName val="ΕΣΟΔΑ ΔΙΑΝΥΚΤ"/>
      <sheetName val="ΣΥΧΝΟΤΗΤΑ ΣΕΡΒ - ΔΕΙΚ ΜΕΙΩΣΗΣ"/>
      <sheetName val="ΕΣΟΔ ΕΣΤΙΑΣΗΣ"/>
      <sheetName val="ΑΛΛΕΣ ΠΗΓΕΣ spa"/>
      <sheetName val="spa ΑΛΛΗ ΜΟΡΦΗ"/>
      <sheetName val="ΛΟΙΠΑ ΕΣΟΔΑ"/>
      <sheetName val="ΕΣΟΔΑ - ΑΝΑΚΕΦ"/>
      <sheetName val="ΣΥΝΟΛΙΚΟΣ ΠΙΝΑΚΑΣ ΕΣΟΔΩΝ"/>
      <sheetName val="ΓΕΝ ΠΙΝ ΕΣΟΔΩΝ"/>
      <sheetName val="ΕΞΟΔΑ  ΠΑΡΑΔΟΧΕΣ"/>
      <sheetName val="ΑΜΟΙΒΕΣ - ΜΟΝΙΜΟΙ"/>
      <sheetName val="ΑΜΟΙΒΕΣ - ΕΠΟΧΙΑΚΟΙ - 8 ΜΗΝ"/>
      <sheetName val="ΑΜΟΙΒΕΣ - ΕΠΟΧΙΑΚΟΙ - 4 ΜΗΝ"/>
      <sheetName val="ΑΜΟΙΒΕΣ - ΜΑΘΗΤΕΣ ΣΧΟΛΩΝ"/>
      <sheetName val="ΑΜΟΙΒΕΣ - ΕΠΟΧΙΑΚΟΙ spa"/>
      <sheetName val="ΓΕΝ ΠΙΝΑΚΑΣ ΑΜΟΙΒΩΝ"/>
      <sheetName val="ΛΟΙΠΑ ΕΞ"/>
      <sheetName val="ΕΞΟΔ ΣΥΝΟΛ"/>
      <sheetName val="δανειο"/>
      <sheetName val="ΚΕΦ ΚΙΝ"/>
      <sheetName val="ΑΠΟΣΒΕΣ"/>
      <sheetName val="ΛΜΟΣ ΕΚΜΕΤΑΛΛΕΥΣΗΣ"/>
      <sheetName val="ΠΡΟΒΛΕΠΟΜΕΝΕΣ ΡΟΕΣ"/>
      <sheetName val="ΔΙΑΝΟΜΗ ΚΕΡΔΩΝ"/>
      <sheetName val="ΔΕΙΚΤΕΣ ΑΠΟΔΟΤΙΚΟΤΗΤΑΣ"/>
      <sheetName val="ΔΕΙΚΤΕΣ"/>
      <sheetName val="ΝΕΚΡΟ ΣΗΜΕΙΟ"/>
      <sheetName val="Σημειώσεις"/>
      <sheetName val="ΚΑΘΕ 100  €"/>
      <sheetName val="1ο ετ"/>
      <sheetName val="2ο ετ"/>
      <sheetName val="3ο ετ"/>
      <sheetName val="4ο ετ"/>
      <sheetName val="5ο ετ"/>
    </sheetNames>
    <sheetDataSet>
      <sheetData sheetId="0">
        <row r="5">
          <cell r="C5">
            <v>1E-247</v>
          </cell>
        </row>
      </sheetData>
      <sheetData sheetId="8">
        <row r="9">
          <cell r="AE9">
            <v>1E-31</v>
          </cell>
        </row>
      </sheetData>
      <sheetData sheetId="29">
        <row r="38">
          <cell r="C38">
            <v>-1.382001466020155E-238</v>
          </cell>
          <cell r="E38">
            <v>-1.3582537172007336E-238</v>
          </cell>
          <cell r="F38">
            <v>-1.3455818003721977E-238</v>
          </cell>
          <cell r="G38">
            <v>-1.3323461859954611E-238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Ε_ ΠΑΡΑΔΟΧ ΕΣ ΣΥΝΕΔΡ ΔΡΑΣΤΗΡ"/>
      <sheetName val="Ε_ ΕΣ - ΕΞ  ΕΚΘΕΣΕΩΝ ΕΚΔΗΛ"/>
      <sheetName val="Ε_ ΠΑΡΑΔ ΕΞΟΔ"/>
      <sheetName val="Ε_ ΑΝΑΛΥΣΗ ΕΣΟΔ ΣΥΝΕΔΡ ΔΡΑΣΤ"/>
      <sheetName val="ΕΣΟΔ ΤΡΟΦIΙΜΩΝ ΣΥΝ ΔΡΑΣΤ"/>
      <sheetName val="ΕΞΟΔΑ ΤΡΟΦΙΜΩΝ   ΣΥΝΕΔΡΙΩΝ"/>
      <sheetName val="ΣΥΝΕΔΡ. ΠΑΡΟΥΣ - ΕΞΟΔΑ ΣΥΝΕΔΡΩΝ"/>
      <sheetName val="ΔΥΝΑΤΟΤΗΤΑ ΑΝΤΑΠΟΚΡ ΚΙΝΗΣΗΣ ΞΕΝ"/>
      <sheetName val="ΑΦ. ΓΕΥΜΑΤΩΝ"/>
      <sheetName val="ΠΛΗΡΟΤΗΤ- ΔΥΝΑΜ - ΣΥΝΕΔΡ"/>
      <sheetName val="pilot r"/>
      <sheetName val="σελ 1,2,3,4,5,6,7,9,10,11"/>
      <sheetName val="σελ.8 "/>
      <sheetName val="ΧΡΗΜΑΤΟΔΟΤΗΣΗ ΚΟΣΤΟΥΣ ΕΠΕΝΔΥΣΗΣ"/>
      <sheetName val="ΑΝΑΛΥΣΗ ΚΟΣΤΟΥΣ &amp; ΧΡΟΝΙΚΗ ΚΛΙΜ"/>
      <sheetName val="ΠΛΗΡΟΤ "/>
      <sheetName val="ΔΙΑΝΥΚΤΕΡ"/>
      <sheetName val="ΕΣΟΔΑ ΔΙΑΝΥΚΤ"/>
      <sheetName val="ΣΥΧΝΟΤΗΤΑ ΣΕΡΒ - ΔΕΙΚ ΜΕΙΩΣΗΣ"/>
      <sheetName val="ΕΣΟΔ ΕΣΤΙΑΣΗΣ"/>
      <sheetName val="ΑΛΛΕΣ ΠΗΓΕΣ spa"/>
      <sheetName val="ΕΣΟΔΑ ΑΠΟ ΑΛΛΕΣ ΠΗΓΕΣ"/>
      <sheetName val="ΕΣΟΔΑ ΛΟΙΠΑ"/>
      <sheetName val="ΕΣΟΔΑ - ΑΝΑΚΕΦΑΛ"/>
      <sheetName val="ΣΥΝΟΛΙΚΟΣ ΠΙΝΑΚΑΣ ΕΣΟΔΩΝ"/>
      <sheetName val="ΕΣΟΔΑ - ΑΝΑΚΕΦ"/>
      <sheetName val="ΓΕΝ ΠΙΝ ΕΣΟΔΩΝ"/>
      <sheetName val="ΕΞΟΔΑ  ΠΑΡΑΔΟΧΕΣ"/>
      <sheetName val="ΑΜΟΙΒΕΣ - ΜΟΝΙΜΟΙ"/>
      <sheetName val="ΑΜΟΙΒΕΣ - ΕΠΟΧΙΑΚΟΙ - 9 ΜΗΝ"/>
      <sheetName val="ΕΚΤΑΚΤΑ ΕΡΓΑΖ ΚΑΙ  ΜΑΘΗΤ ΣΧΟΛ"/>
      <sheetName val="ΑΜΟΙΒΕΣ - ΕΠΟΧΙΑΚΟΙ spa"/>
      <sheetName val="ΕΠΟΧΙΑΚΟΙ  ΚΑΤΑΣΤΗΜΑΤΩΝ"/>
      <sheetName val="ΓΕΝ ΠΙΝΑΚΑΣ ΑΜΟΙΒΩΝ"/>
      <sheetName val="ΛΟΙΠΑ ΕΞ"/>
      <sheetName val="ΕΞΟΔ ΣΥΝΟΛ"/>
      <sheetName val="ΑΠΟΣΒΕΣ"/>
      <sheetName val="δανειο"/>
      <sheetName val="ΚΕΦ ΚΙΝ"/>
      <sheetName val="ΛΜΟΣ ΕΚΜΕΤΑΛΛΕΥΣΗΣ"/>
      <sheetName val="ΠΡΟΒΛΕΠΟΜΕΝΕΣ ΡΟΕΣ"/>
      <sheetName val="ΔΙΑΝΟΜΗ ΚΕΡΔΩΝ"/>
      <sheetName val="ΔΕΙΚΤΕΣ ΑΠΟΔΟΤΙΚΟΤΗΤΑΣ"/>
      <sheetName val="ΔΕΙΚΤΕΣ"/>
      <sheetName val="ΝΕΚΡΟ ΣΗΜΕΙΟ"/>
      <sheetName val="Σημειώσεις"/>
      <sheetName val="ΚΑΘΕ 100  €"/>
      <sheetName val="1ο ετ"/>
      <sheetName val="2ο ετ"/>
      <sheetName val="3ο ετ"/>
      <sheetName val="4ο ετ"/>
      <sheetName val="5ο ετ"/>
    </sheetNames>
    <sheetDataSet>
      <sheetData sheetId="9">
        <row r="92">
          <cell r="B92">
            <v>0.5595092024539878</v>
          </cell>
          <cell r="C92">
            <v>0.6744376278118609</v>
          </cell>
          <cell r="D92">
            <v>0.786912065439673</v>
          </cell>
          <cell r="E92">
            <v>0.9280163599182005</v>
          </cell>
          <cell r="F92">
            <v>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ilot r"/>
      <sheetName val="σελ 1,2,3,4,5,6,7,9,10,11"/>
      <sheetName val="σελ.8 "/>
      <sheetName val="ΧΡΗΜΑΤΟΔΟΤΗΣΗ ΚΟΣΤΟΥΣ ΕΠΕΝΔΥΣΗΣ"/>
      <sheetName val="ΑΝΑΛΥΣΗ ΚΟΣΤΟΥΣ &amp; ΧΡΟΝΙΚΗ ΚΛΙΜ"/>
      <sheetName val="ΠΗΓΕΣ ΕΣΟΔΩΝ - ΠΑΡΑΔΟΧΕΣ"/>
      <sheetName val="ΠΛΗΡΟΤ "/>
      <sheetName val="ΔΙΑΝΥΚΤΕΡ"/>
      <sheetName val="ΕΣΟΔΑ ΔΙΑΝΥΚΤ"/>
      <sheetName val="ΣΥΧΝΟΤΗΤΑ ΣΕΡΒ - ΔΕΙΚ ΜΕΙΩΣΗΣ"/>
      <sheetName val="ΕΣΟΔ ΕΣΤΙΑΣΗΣ"/>
      <sheetName val="ΑΛΛΕΣ ΠΗΓΕΣ spa"/>
      <sheetName val="spa ΑΛΛΗ ΜΟΡΦΗ"/>
      <sheetName val="ΛΟΙΠΑ ΕΣΟΔΑ"/>
      <sheetName val="ΕΣΟΔΑ - ΑΝΑΚΕΦ"/>
      <sheetName val="ΣΥΝΟΛΙΚΟΣ ΠΙΝΑΚΑΣ ΕΣΟΔΩΝ"/>
      <sheetName val="ΓΕΝ ΠΙΝ ΕΣΟΔΩΝ"/>
      <sheetName val="ΕΞΟΔΑ  ΠΑΡΑΔΟΧΕΣ"/>
      <sheetName val="ΑΜΟΙΒΕΣ - ΜΟΝΙΜΟΙ"/>
      <sheetName val="ΑΜΟΙΒΕΣ - ΕΠΟΧΙΑΚΟΙ - 7,5 ΜΗΝ"/>
      <sheetName val="ΑΜΟΙΒΕΣ - ΕΠΟΧΙΑΚΟΙ - 4 ΜΗΝ"/>
      <sheetName val="ΑΜΟΙΒΕΣ - ΜΑΘΗΤΕΣ ΣΧΟΛΩΝ"/>
      <sheetName val="ΑΜΟΙΒΕΣ - ΕΠΟΧΙΑΚΟΙ spa"/>
      <sheetName val="ΓΕΝ ΠΙΝΑΚΑΣ ΑΜΟΙΒΩΝ"/>
      <sheetName val="ΛΟΙΠΑ ΕΞ"/>
      <sheetName val="ΕΞΟΔ ΣΥΝΟΛ"/>
      <sheetName val="δανειο"/>
      <sheetName val="ΚΕΦ ΚΙΝ"/>
      <sheetName val="ΑΠΟΣΒΕΣ"/>
      <sheetName val="ΛΜΟΣ ΕΚΜΕΤΑΛΛΕΥΣΗΣ"/>
      <sheetName val="ΠΡΟΒΛΕΠΟΜΕΝΕΣ ΡΟΕΣ"/>
      <sheetName val="ΔΙΑΝΟΜΗ ΚΕΡΔΩΝ"/>
      <sheetName val="ΔΕΙΚΤΕΣ ΑΠΟΔΟΤΙΚΟΤΗΤΑΣ"/>
      <sheetName val="ΔΕΙΚΤΕΣ"/>
      <sheetName val="ΝΕΚΡΟ ΣΗΜΕΙΟ"/>
      <sheetName val="Σημειώσεις"/>
      <sheetName val="ΚΑΘΕ 100  €"/>
      <sheetName val="1ο ετ"/>
      <sheetName val="2ο ετ"/>
      <sheetName val="3ο ετ"/>
      <sheetName val="4ο ετ"/>
      <sheetName val="5ο ετ"/>
    </sheetNames>
    <sheetDataSet>
      <sheetData sheetId="29">
        <row r="34">
          <cell r="C34">
            <v>7116924.901293566</v>
          </cell>
          <cell r="D34">
            <v>8249123.215907453</v>
          </cell>
          <cell r="E34">
            <v>9354551.93462131</v>
          </cell>
          <cell r="F34">
            <v>9800421.581401963</v>
          </cell>
          <cell r="G34">
            <v>10298352.584494924</v>
          </cell>
        </row>
        <row r="38">
          <cell r="D38">
            <v>-2435789.1056832927</v>
          </cell>
        </row>
        <row r="42">
          <cell r="C42">
            <v>-3454767.5888357903</v>
          </cell>
          <cell r="D42">
            <v>-2435789.1056832927</v>
          </cell>
          <cell r="E42">
            <v>-1440903.2588408212</v>
          </cell>
          <cell r="F42">
            <v>-1039620.5767382336</v>
          </cell>
          <cell r="G42">
            <v>-591482.6739545683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ΕΞΦΛ ΒΙΟΜ"/>
      <sheetName val="ΠΑΡΑΡΤΗΜΑ Ι"/>
      <sheetName val="κοστος ΕΠΕΝΔΥΣΗΣ απο ερωτημ"/>
      <sheetName val="ΠΟΣΟΣΤΟ"/>
      <sheetName val="ΧΡΗΜΑΤ ΣΧΗΜ"/>
      <sheetName val="ΚΟΣΤ ΕΡΓΑΣ - ΕΜΕ"/>
      <sheetName val="ΧΡΗΜΑΤΟΔ ΣΥΜΒΟΛΗ"/>
      <sheetName val="ΕΙΔΙΚΟΤΗΤΕΣ"/>
      <sheetName val="ΧΡΟΝΟΔΙΑΓΡ"/>
      <sheetName val="ΕΞΟΠΛ ΥΠΑΡΧΩΝ"/>
      <sheetName val="ΕΞΟΠΛ ΠΡΟΒΛΕΠΟΜ"/>
      <sheetName val="ΠΑΡΑΓΩΓΗ"/>
      <sheetName val="ΠΩΛΗΣΕΙΣ"/>
      <sheetName val="ΚΥΚΛΟΣ ΕΡΓ"/>
      <sheetName val="Α ΥΛΕΣ"/>
      <sheetName val="Β ΥΛΕΣ"/>
      <sheetName val="ΕΝΕΡΓΕΙΑ"/>
      <sheetName val="Λ. ΕΞΟΔΑ"/>
      <sheetName val="ΚΟΣΤΟΣ ΠΑΡΑΓ"/>
      <sheetName val="ΚΕΦ ΚΙΝ"/>
      <sheetName val="ΔΑΝΕΙΟ"/>
      <sheetName val="ΟΦΕΙΛΕΣ ΤΡΑΠΕΖΩΝ"/>
      <sheetName val="ΑΠΟΣΒΕΣΕΙΣ"/>
      <sheetName val="ΛΜΟΣ ΕΚΜΕΤ "/>
      <sheetName val="ΔΙΑΝΟΜΗ ΚΕΡΔΩΝ"/>
      <sheetName val="ΤΑΜΕΙΑΚΕΣ ΡΟΕΣ"/>
      <sheetName val="ΡΟΕΣ ΚΕΦΑΛΑΙΟΥ"/>
      <sheetName val="ΠΑΡΑΡΤΗΜΑ ΙΙ"/>
      <sheetName val="ΛΟΓ ΕΚΜ 4ΕΤ"/>
      <sheetName val="ΑΝΑΛ ΟΙΚ ΚΑΤ 4ΕΤ"/>
      <sheetName val="ΠΟΣΟΤ ΕΞΕΛ ΠΩΛΗΣ  4ΕΤ"/>
      <sheetName val="ΚΥΚΛ ΕΡΓ 4ΕΤ"/>
      <sheetName val="ΑΝΑΛΩΘ ΥΛ 4ΕΤ"/>
      <sheetName val="ΚΟΣΤ ΠΩΛ 4ΕΤ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"/>
  <sheetViews>
    <sheetView tabSelected="1" zoomScale="110" zoomScaleNormal="110" zoomScalePageLayoutView="0" workbookViewId="0" topLeftCell="A1">
      <selection activeCell="R2" sqref="R2"/>
    </sheetView>
  </sheetViews>
  <sheetFormatPr defaultColWidth="9.00390625" defaultRowHeight="12.75"/>
  <cols>
    <col min="1" max="16384" width="9.125" style="208" customWidth="1"/>
  </cols>
  <sheetData>
    <row r="1" spans="1:17" ht="53.25" customHeight="1">
      <c r="A1" s="209">
        <v>1</v>
      </c>
      <c r="B1" s="236" t="s">
        <v>369</v>
      </c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</row>
    <row r="2" spans="1:17" ht="36.75" customHeight="1">
      <c r="A2" s="209">
        <v>2</v>
      </c>
      <c r="B2" s="236" t="s">
        <v>243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</row>
    <row r="3" spans="1:17" ht="36.75" customHeight="1">
      <c r="A3" s="209">
        <v>3</v>
      </c>
      <c r="B3" s="237" t="s">
        <v>244</v>
      </c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9"/>
    </row>
    <row r="4" spans="1:17" ht="36.75" customHeight="1">
      <c r="A4" s="209">
        <v>4</v>
      </c>
      <c r="B4" s="237" t="s">
        <v>235</v>
      </c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9"/>
    </row>
    <row r="5" ht="37.5" customHeight="1"/>
    <row r="6" ht="37.5" customHeight="1"/>
    <row r="7" ht="37.5" customHeight="1"/>
    <row r="8" ht="37.5" customHeight="1"/>
    <row r="9" ht="37.5" customHeight="1"/>
    <row r="10" ht="37.5" customHeight="1"/>
    <row r="11" ht="37.5" customHeight="1"/>
    <row r="12" ht="37.5" customHeight="1"/>
    <row r="13" ht="37.5" customHeight="1"/>
    <row r="14" ht="37.5" customHeight="1"/>
  </sheetData>
  <sheetProtection/>
  <mergeCells count="4">
    <mergeCell ref="B1:Q1"/>
    <mergeCell ref="B3:Q3"/>
    <mergeCell ref="B4:Q4"/>
    <mergeCell ref="B2:Q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"/>
  <sheetViews>
    <sheetView showGridLines="0" zoomScalePageLayoutView="0" workbookViewId="0" topLeftCell="A1">
      <selection activeCell="K31" sqref="K31"/>
    </sheetView>
  </sheetViews>
  <sheetFormatPr defaultColWidth="9.00390625" defaultRowHeight="12.75"/>
  <cols>
    <col min="1" max="1" width="29.875" style="41" customWidth="1"/>
    <col min="2" max="4" width="11.00390625" style="41" customWidth="1"/>
    <col min="5" max="5" width="13.00390625" style="41" customWidth="1"/>
    <col min="6" max="6" width="11.00390625" style="41" customWidth="1"/>
    <col min="7" max="7" width="13.00390625" style="41" customWidth="1"/>
    <col min="8" max="8" width="11.00390625" style="41" customWidth="1"/>
    <col min="9" max="9" width="13.00390625" style="41" customWidth="1"/>
    <col min="10" max="10" width="11.00390625" style="41" customWidth="1"/>
    <col min="11" max="11" width="13.00390625" style="41" customWidth="1"/>
    <col min="12" max="12" width="11.00390625" style="41" customWidth="1"/>
    <col min="13" max="13" width="13.00390625" style="41" customWidth="1"/>
    <col min="14" max="14" width="11.00390625" style="41" customWidth="1"/>
    <col min="15" max="15" width="13.00390625" style="41" customWidth="1"/>
    <col min="16" max="16" width="11.00390625" style="41" customWidth="1"/>
    <col min="17" max="17" width="13.00390625" style="41" customWidth="1"/>
    <col min="18" max="18" width="11.00390625" style="41" customWidth="1"/>
    <col min="19" max="19" width="13.00390625" style="41" customWidth="1"/>
    <col min="20" max="20" width="11.00390625" style="41" customWidth="1"/>
    <col min="21" max="21" width="13.00390625" style="41" customWidth="1"/>
    <col min="22" max="22" width="11.00390625" style="41" customWidth="1"/>
    <col min="23" max="23" width="13.00390625" style="41" customWidth="1"/>
    <col min="24" max="16384" width="9.125" style="41" customWidth="1"/>
  </cols>
  <sheetData>
    <row r="1" spans="1:23" ht="27.75" customHeight="1">
      <c r="A1" s="200" t="s">
        <v>302</v>
      </c>
      <c r="B1" s="255"/>
      <c r="C1" s="256"/>
      <c r="D1" s="255" t="s">
        <v>49</v>
      </c>
      <c r="E1" s="256"/>
      <c r="F1" s="255" t="s">
        <v>50</v>
      </c>
      <c r="G1" s="256"/>
      <c r="H1" s="255" t="s">
        <v>51</v>
      </c>
      <c r="I1" s="256"/>
      <c r="J1" s="255" t="s">
        <v>52</v>
      </c>
      <c r="K1" s="256"/>
      <c r="L1" s="255" t="s">
        <v>53</v>
      </c>
      <c r="M1" s="256"/>
      <c r="N1" s="255" t="s">
        <v>54</v>
      </c>
      <c r="O1" s="256"/>
      <c r="P1" s="255" t="s">
        <v>55</v>
      </c>
      <c r="Q1" s="256"/>
      <c r="R1" s="255" t="s">
        <v>56</v>
      </c>
      <c r="S1" s="256"/>
      <c r="T1" s="255" t="s">
        <v>57</v>
      </c>
      <c r="U1" s="256"/>
      <c r="V1" s="255" t="s">
        <v>58</v>
      </c>
      <c r="W1" s="256"/>
    </row>
    <row r="2" spans="1:23" ht="30" customHeight="1">
      <c r="A2" s="199"/>
      <c r="B2" s="199" t="s">
        <v>42</v>
      </c>
      <c r="C2" s="199" t="s">
        <v>68</v>
      </c>
      <c r="D2" s="199" t="s">
        <v>80</v>
      </c>
      <c r="E2" s="199" t="s">
        <v>81</v>
      </c>
      <c r="F2" s="199" t="s">
        <v>80</v>
      </c>
      <c r="G2" s="199" t="s">
        <v>81</v>
      </c>
      <c r="H2" s="199" t="s">
        <v>80</v>
      </c>
      <c r="I2" s="199" t="s">
        <v>81</v>
      </c>
      <c r="J2" s="199" t="s">
        <v>80</v>
      </c>
      <c r="K2" s="199" t="s">
        <v>81</v>
      </c>
      <c r="L2" s="199" t="s">
        <v>80</v>
      </c>
      <c r="M2" s="199" t="s">
        <v>81</v>
      </c>
      <c r="N2" s="199" t="s">
        <v>80</v>
      </c>
      <c r="O2" s="199" t="s">
        <v>81</v>
      </c>
      <c r="P2" s="199" t="s">
        <v>80</v>
      </c>
      <c r="Q2" s="199" t="s">
        <v>81</v>
      </c>
      <c r="R2" s="199" t="s">
        <v>80</v>
      </c>
      <c r="S2" s="199" t="s">
        <v>81</v>
      </c>
      <c r="T2" s="199" t="s">
        <v>80</v>
      </c>
      <c r="U2" s="199" t="s">
        <v>81</v>
      </c>
      <c r="V2" s="199" t="s">
        <v>80</v>
      </c>
      <c r="W2" s="199" t="s">
        <v>81</v>
      </c>
    </row>
    <row r="3" spans="1:23" ht="13.5" customHeight="1">
      <c r="A3" s="31" t="s">
        <v>73</v>
      </c>
      <c r="B3" s="52"/>
      <c r="C3" s="45"/>
      <c r="D3" s="46"/>
      <c r="E3" s="183">
        <f>$C3*D3</f>
        <v>0</v>
      </c>
      <c r="F3" s="46"/>
      <c r="G3" s="183">
        <f>$C3*F3</f>
        <v>0</v>
      </c>
      <c r="H3" s="46"/>
      <c r="I3" s="183">
        <f aca="true" t="shared" si="0" ref="I3:I9">$C3*H3</f>
        <v>0</v>
      </c>
      <c r="J3" s="46"/>
      <c r="K3" s="183">
        <f aca="true" t="shared" si="1" ref="K3:K9">$C3*J3</f>
        <v>0</v>
      </c>
      <c r="L3" s="46"/>
      <c r="M3" s="183">
        <f aca="true" t="shared" si="2" ref="M3:M9">$C3*L3</f>
        <v>0</v>
      </c>
      <c r="N3" s="46"/>
      <c r="O3" s="183">
        <f aca="true" t="shared" si="3" ref="O3:O9">$C3*N3</f>
        <v>0</v>
      </c>
      <c r="P3" s="46"/>
      <c r="Q3" s="183">
        <f aca="true" t="shared" si="4" ref="Q3:Q9">$C3*P3</f>
        <v>0</v>
      </c>
      <c r="R3" s="46"/>
      <c r="S3" s="183">
        <f aca="true" t="shared" si="5" ref="S3:S9">$C3*R3</f>
        <v>0</v>
      </c>
      <c r="T3" s="46"/>
      <c r="U3" s="183">
        <f aca="true" t="shared" si="6" ref="U3:U9">$C3*T3</f>
        <v>0</v>
      </c>
      <c r="V3" s="46"/>
      <c r="W3" s="183">
        <f aca="true" t="shared" si="7" ref="W3:W9">$C3*V3</f>
        <v>0</v>
      </c>
    </row>
    <row r="4" spans="1:23" ht="13.5" customHeight="1">
      <c r="A4" s="31" t="s">
        <v>74</v>
      </c>
      <c r="B4" s="52"/>
      <c r="C4" s="45"/>
      <c r="D4" s="46"/>
      <c r="E4" s="183">
        <f aca="true" t="shared" si="8" ref="E4:G9">$C4*D4</f>
        <v>0</v>
      </c>
      <c r="F4" s="46"/>
      <c r="G4" s="183">
        <f t="shared" si="8"/>
        <v>0</v>
      </c>
      <c r="H4" s="46"/>
      <c r="I4" s="183">
        <f t="shared" si="0"/>
        <v>0</v>
      </c>
      <c r="J4" s="46"/>
      <c r="K4" s="183">
        <f t="shared" si="1"/>
        <v>0</v>
      </c>
      <c r="L4" s="46"/>
      <c r="M4" s="183">
        <f t="shared" si="2"/>
        <v>0</v>
      </c>
      <c r="N4" s="46"/>
      <c r="O4" s="183">
        <f t="shared" si="3"/>
        <v>0</v>
      </c>
      <c r="P4" s="46"/>
      <c r="Q4" s="183">
        <f t="shared" si="4"/>
        <v>0</v>
      </c>
      <c r="R4" s="46"/>
      <c r="S4" s="183">
        <f t="shared" si="5"/>
        <v>0</v>
      </c>
      <c r="T4" s="46"/>
      <c r="U4" s="183">
        <f t="shared" si="6"/>
        <v>0</v>
      </c>
      <c r="V4" s="46"/>
      <c r="W4" s="183">
        <f t="shared" si="7"/>
        <v>0</v>
      </c>
    </row>
    <row r="5" spans="1:23" ht="13.5" customHeight="1">
      <c r="A5" s="31" t="s">
        <v>75</v>
      </c>
      <c r="B5" s="52"/>
      <c r="C5" s="45"/>
      <c r="D5" s="46"/>
      <c r="E5" s="183">
        <f t="shared" si="8"/>
        <v>0</v>
      </c>
      <c r="F5" s="46"/>
      <c r="G5" s="183">
        <f t="shared" si="8"/>
        <v>0</v>
      </c>
      <c r="H5" s="46"/>
      <c r="I5" s="183">
        <f t="shared" si="0"/>
        <v>0</v>
      </c>
      <c r="J5" s="46"/>
      <c r="K5" s="183">
        <f t="shared" si="1"/>
        <v>0</v>
      </c>
      <c r="L5" s="46"/>
      <c r="M5" s="183">
        <f t="shared" si="2"/>
        <v>0</v>
      </c>
      <c r="N5" s="46"/>
      <c r="O5" s="183">
        <f t="shared" si="3"/>
        <v>0</v>
      </c>
      <c r="P5" s="46"/>
      <c r="Q5" s="183">
        <f t="shared" si="4"/>
        <v>0</v>
      </c>
      <c r="R5" s="46"/>
      <c r="S5" s="183">
        <f t="shared" si="5"/>
        <v>0</v>
      </c>
      <c r="T5" s="46"/>
      <c r="U5" s="183">
        <f t="shared" si="6"/>
        <v>0</v>
      </c>
      <c r="V5" s="46"/>
      <c r="W5" s="183">
        <f t="shared" si="7"/>
        <v>0</v>
      </c>
    </row>
    <row r="6" spans="1:23" ht="13.5" customHeight="1">
      <c r="A6" s="31" t="s">
        <v>76</v>
      </c>
      <c r="B6" s="52"/>
      <c r="C6" s="45"/>
      <c r="D6" s="46"/>
      <c r="E6" s="183">
        <f t="shared" si="8"/>
        <v>0</v>
      </c>
      <c r="F6" s="46"/>
      <c r="G6" s="183">
        <f t="shared" si="8"/>
        <v>0</v>
      </c>
      <c r="H6" s="46"/>
      <c r="I6" s="183">
        <f t="shared" si="0"/>
        <v>0</v>
      </c>
      <c r="J6" s="46"/>
      <c r="K6" s="183">
        <f t="shared" si="1"/>
        <v>0</v>
      </c>
      <c r="L6" s="46"/>
      <c r="M6" s="183">
        <f t="shared" si="2"/>
        <v>0</v>
      </c>
      <c r="N6" s="46"/>
      <c r="O6" s="183">
        <f t="shared" si="3"/>
        <v>0</v>
      </c>
      <c r="P6" s="46"/>
      <c r="Q6" s="183">
        <f t="shared" si="4"/>
        <v>0</v>
      </c>
      <c r="R6" s="46"/>
      <c r="S6" s="183">
        <f t="shared" si="5"/>
        <v>0</v>
      </c>
      <c r="T6" s="46"/>
      <c r="U6" s="183">
        <f t="shared" si="6"/>
        <v>0</v>
      </c>
      <c r="V6" s="46"/>
      <c r="W6" s="183">
        <f t="shared" si="7"/>
        <v>0</v>
      </c>
    </row>
    <row r="7" spans="1:23" ht="13.5" customHeight="1">
      <c r="A7" s="31" t="s">
        <v>77</v>
      </c>
      <c r="B7" s="52"/>
      <c r="C7" s="45"/>
      <c r="D7" s="46"/>
      <c r="E7" s="183">
        <f t="shared" si="8"/>
        <v>0</v>
      </c>
      <c r="F7" s="46"/>
      <c r="G7" s="183">
        <f t="shared" si="8"/>
        <v>0</v>
      </c>
      <c r="H7" s="46"/>
      <c r="I7" s="183">
        <f t="shared" si="0"/>
        <v>0</v>
      </c>
      <c r="J7" s="46"/>
      <c r="K7" s="183">
        <f t="shared" si="1"/>
        <v>0</v>
      </c>
      <c r="L7" s="46"/>
      <c r="M7" s="183">
        <f t="shared" si="2"/>
        <v>0</v>
      </c>
      <c r="N7" s="46"/>
      <c r="O7" s="183">
        <f t="shared" si="3"/>
        <v>0</v>
      </c>
      <c r="P7" s="46"/>
      <c r="Q7" s="183">
        <f t="shared" si="4"/>
        <v>0</v>
      </c>
      <c r="R7" s="46"/>
      <c r="S7" s="183">
        <f t="shared" si="5"/>
        <v>0</v>
      </c>
      <c r="T7" s="46"/>
      <c r="U7" s="183">
        <f t="shared" si="6"/>
        <v>0</v>
      </c>
      <c r="V7" s="46"/>
      <c r="W7" s="183">
        <f t="shared" si="7"/>
        <v>0</v>
      </c>
    </row>
    <row r="8" spans="1:23" ht="13.5" customHeight="1">
      <c r="A8" s="31" t="s">
        <v>78</v>
      </c>
      <c r="B8" s="52"/>
      <c r="C8" s="45"/>
      <c r="D8" s="46"/>
      <c r="E8" s="183">
        <f t="shared" si="8"/>
        <v>0</v>
      </c>
      <c r="F8" s="46"/>
      <c r="G8" s="183">
        <f t="shared" si="8"/>
        <v>0</v>
      </c>
      <c r="H8" s="46"/>
      <c r="I8" s="183">
        <f t="shared" si="0"/>
        <v>0</v>
      </c>
      <c r="J8" s="46"/>
      <c r="K8" s="183">
        <f t="shared" si="1"/>
        <v>0</v>
      </c>
      <c r="L8" s="46"/>
      <c r="M8" s="183">
        <f t="shared" si="2"/>
        <v>0</v>
      </c>
      <c r="N8" s="46"/>
      <c r="O8" s="183">
        <f t="shared" si="3"/>
        <v>0</v>
      </c>
      <c r="P8" s="46"/>
      <c r="Q8" s="183">
        <f t="shared" si="4"/>
        <v>0</v>
      </c>
      <c r="R8" s="46"/>
      <c r="S8" s="183">
        <f t="shared" si="5"/>
        <v>0</v>
      </c>
      <c r="T8" s="46"/>
      <c r="U8" s="183">
        <f t="shared" si="6"/>
        <v>0</v>
      </c>
      <c r="V8" s="46"/>
      <c r="W8" s="183">
        <f t="shared" si="7"/>
        <v>0</v>
      </c>
    </row>
    <row r="9" spans="1:23" ht="13.5" customHeight="1">
      <c r="A9" s="31" t="s">
        <v>79</v>
      </c>
      <c r="B9" s="52"/>
      <c r="C9" s="45"/>
      <c r="D9" s="46"/>
      <c r="E9" s="183">
        <f t="shared" si="8"/>
        <v>0</v>
      </c>
      <c r="F9" s="46"/>
      <c r="G9" s="183">
        <f t="shared" si="8"/>
        <v>0</v>
      </c>
      <c r="H9" s="46"/>
      <c r="I9" s="183">
        <f t="shared" si="0"/>
        <v>0</v>
      </c>
      <c r="J9" s="46"/>
      <c r="K9" s="183">
        <f t="shared" si="1"/>
        <v>0</v>
      </c>
      <c r="L9" s="46"/>
      <c r="M9" s="183">
        <f t="shared" si="2"/>
        <v>0</v>
      </c>
      <c r="N9" s="46"/>
      <c r="O9" s="183">
        <f t="shared" si="3"/>
        <v>0</v>
      </c>
      <c r="P9" s="46"/>
      <c r="Q9" s="183">
        <f t="shared" si="4"/>
        <v>0</v>
      </c>
      <c r="R9" s="46"/>
      <c r="S9" s="183">
        <f t="shared" si="5"/>
        <v>0</v>
      </c>
      <c r="T9" s="46"/>
      <c r="U9" s="183">
        <f t="shared" si="6"/>
        <v>0</v>
      </c>
      <c r="V9" s="46"/>
      <c r="W9" s="183">
        <f t="shared" si="7"/>
        <v>0</v>
      </c>
    </row>
    <row r="10" spans="1:23" ht="15" customHeight="1">
      <c r="A10" s="32" t="s">
        <v>279</v>
      </c>
      <c r="B10" s="133"/>
      <c r="C10" s="133"/>
      <c r="D10" s="47">
        <f>SUM(D3:D9)</f>
        <v>0</v>
      </c>
      <c r="E10" s="184">
        <f>SUM(E3:E9)</f>
        <v>0</v>
      </c>
      <c r="F10" s="47">
        <f aca="true" t="shared" si="9" ref="F10:W10">SUM(F3:F9)</f>
        <v>0</v>
      </c>
      <c r="G10" s="184">
        <f t="shared" si="9"/>
        <v>0</v>
      </c>
      <c r="H10" s="47">
        <f t="shared" si="9"/>
        <v>0</v>
      </c>
      <c r="I10" s="184">
        <f t="shared" si="9"/>
        <v>0</v>
      </c>
      <c r="J10" s="47">
        <f t="shared" si="9"/>
        <v>0</v>
      </c>
      <c r="K10" s="184">
        <f t="shared" si="9"/>
        <v>0</v>
      </c>
      <c r="L10" s="47">
        <f t="shared" si="9"/>
        <v>0</v>
      </c>
      <c r="M10" s="184">
        <f t="shared" si="9"/>
        <v>0</v>
      </c>
      <c r="N10" s="47">
        <f t="shared" si="9"/>
        <v>0</v>
      </c>
      <c r="O10" s="184">
        <f t="shared" si="9"/>
        <v>0</v>
      </c>
      <c r="P10" s="47">
        <f t="shared" si="9"/>
        <v>0</v>
      </c>
      <c r="Q10" s="184">
        <f t="shared" si="9"/>
        <v>0</v>
      </c>
      <c r="R10" s="47">
        <f t="shared" si="9"/>
        <v>0</v>
      </c>
      <c r="S10" s="184">
        <f t="shared" si="9"/>
        <v>0</v>
      </c>
      <c r="T10" s="47">
        <f t="shared" si="9"/>
        <v>0</v>
      </c>
      <c r="U10" s="184">
        <f t="shared" si="9"/>
        <v>0</v>
      </c>
      <c r="V10" s="47">
        <f t="shared" si="9"/>
        <v>0</v>
      </c>
      <c r="W10" s="184">
        <f t="shared" si="9"/>
        <v>0</v>
      </c>
    </row>
    <row r="11" ht="7.5" customHeight="1"/>
  </sheetData>
  <sheetProtection/>
  <mergeCells count="11">
    <mergeCell ref="V1:W1"/>
    <mergeCell ref="L1:M1"/>
    <mergeCell ref="N1:O1"/>
    <mergeCell ref="P1:Q1"/>
    <mergeCell ref="R1:S1"/>
    <mergeCell ref="T1:U1"/>
    <mergeCell ref="B1:C1"/>
    <mergeCell ref="D1:E1"/>
    <mergeCell ref="F1:G1"/>
    <mergeCell ref="H1:I1"/>
    <mergeCell ref="J1:K1"/>
  </mergeCells>
  <printOptions/>
  <pageMargins left="0.5511811023622047" right="0.36" top="0.3937007874015748" bottom="0.4330708661417323" header="0.15748031496062992" footer="0.15748031496062992"/>
  <pageSetup fitToHeight="1" fitToWidth="1" horizontalDpi="600" verticalDpi="600" orientation="landscape" paperSize="9" r:id="rId1"/>
  <ignoredErrors>
    <ignoredError sqref="F3:W11 E3:E9 E11 D10" emptyCellReference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showGridLines="0" zoomScalePageLayoutView="0" workbookViewId="0" topLeftCell="A1">
      <selection activeCell="E19" sqref="E19"/>
    </sheetView>
  </sheetViews>
  <sheetFormatPr defaultColWidth="9.00390625" defaultRowHeight="12.75"/>
  <cols>
    <col min="1" max="1" width="31.75390625" style="41" customWidth="1"/>
    <col min="2" max="11" width="14.125" style="41" customWidth="1"/>
    <col min="12" max="16384" width="9.125" style="41" customWidth="1"/>
  </cols>
  <sheetData>
    <row r="1" spans="1:11" ht="33.75" customHeight="1">
      <c r="A1" s="200" t="s">
        <v>305</v>
      </c>
      <c r="B1" s="199" t="s">
        <v>49</v>
      </c>
      <c r="C1" s="199" t="s">
        <v>50</v>
      </c>
      <c r="D1" s="199" t="s">
        <v>51</v>
      </c>
      <c r="E1" s="199" t="s">
        <v>52</v>
      </c>
      <c r="F1" s="199" t="s">
        <v>53</v>
      </c>
      <c r="G1" s="199" t="s">
        <v>54</v>
      </c>
      <c r="H1" s="199" t="s">
        <v>55</v>
      </c>
      <c r="I1" s="199" t="s">
        <v>56</v>
      </c>
      <c r="J1" s="199" t="s">
        <v>57</v>
      </c>
      <c r="K1" s="199" t="s">
        <v>58</v>
      </c>
    </row>
    <row r="2" spans="1:11" ht="23.25" customHeight="1">
      <c r="A2" s="48" t="s">
        <v>94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</row>
    <row r="3" spans="1:11" ht="23.25" customHeight="1">
      <c r="A3" s="48" t="s">
        <v>82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</row>
    <row r="4" spans="1:11" ht="23.25" customHeight="1">
      <c r="A4" s="31" t="s">
        <v>288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</row>
    <row r="5" spans="1:11" ht="23.25" customHeight="1">
      <c r="A5" s="31" t="s">
        <v>152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</row>
    <row r="6" spans="1:11" ht="23.25" customHeight="1">
      <c r="A6" s="31" t="s">
        <v>83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</row>
    <row r="7" spans="1:11" ht="23.25" customHeight="1">
      <c r="A7" s="31" t="s">
        <v>84</v>
      </c>
      <c r="B7" s="181"/>
      <c r="C7" s="181"/>
      <c r="D7" s="181"/>
      <c r="E7" s="181"/>
      <c r="F7" s="181"/>
      <c r="G7" s="181"/>
      <c r="H7" s="181"/>
      <c r="I7" s="181"/>
      <c r="J7" s="181"/>
      <c r="K7" s="181"/>
    </row>
    <row r="8" spans="1:11" ht="23.25" customHeight="1">
      <c r="A8" s="31" t="s">
        <v>224</v>
      </c>
      <c r="B8" s="181"/>
      <c r="C8" s="181"/>
      <c r="D8" s="181"/>
      <c r="E8" s="181"/>
      <c r="F8" s="181"/>
      <c r="G8" s="181"/>
      <c r="H8" s="181"/>
      <c r="I8" s="181"/>
      <c r="J8" s="181"/>
      <c r="K8" s="181"/>
    </row>
    <row r="9" spans="1:11" ht="26.25" customHeight="1">
      <c r="A9" s="200" t="s">
        <v>306</v>
      </c>
      <c r="B9" s="182">
        <f>SUM(B2:B8)</f>
        <v>0</v>
      </c>
      <c r="C9" s="182">
        <f aca="true" t="shared" si="0" ref="C9:K9">SUM(C2:C8)</f>
        <v>0</v>
      </c>
      <c r="D9" s="182">
        <f t="shared" si="0"/>
        <v>0</v>
      </c>
      <c r="E9" s="182">
        <f t="shared" si="0"/>
        <v>0</v>
      </c>
      <c r="F9" s="182">
        <f t="shared" si="0"/>
        <v>0</v>
      </c>
      <c r="G9" s="182">
        <f t="shared" si="0"/>
        <v>0</v>
      </c>
      <c r="H9" s="182">
        <f t="shared" si="0"/>
        <v>0</v>
      </c>
      <c r="I9" s="182">
        <f t="shared" si="0"/>
        <v>0</v>
      </c>
      <c r="J9" s="182">
        <f t="shared" si="0"/>
        <v>0</v>
      </c>
      <c r="K9" s="182">
        <f t="shared" si="0"/>
        <v>0</v>
      </c>
    </row>
    <row r="10" ht="9" customHeight="1"/>
    <row r="11" spans="1:5" ht="21" customHeight="1">
      <c r="A11" s="257" t="s">
        <v>226</v>
      </c>
      <c r="B11" s="257"/>
      <c r="C11" s="257"/>
      <c r="D11" s="257"/>
      <c r="E11" s="257"/>
    </row>
  </sheetData>
  <sheetProtection/>
  <mergeCells count="1">
    <mergeCell ref="A11:E11"/>
  </mergeCells>
  <printOptions/>
  <pageMargins left="0.5511811023622047" right="0.36" top="0.3937007874015748" bottom="0.4330708661417323" header="0.15748031496062992" footer="0.15748031496062992"/>
  <pageSetup fitToHeight="1" fitToWidth="1" horizontalDpi="600" verticalDpi="600" orientation="landscape" paperSize="9" r:id="rId1"/>
  <ignoredErrors>
    <ignoredError sqref="B9:K9" emptyCellReference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showGridLines="0" zoomScale="90" zoomScaleNormal="90" zoomScalePageLayoutView="0" workbookViewId="0" topLeftCell="A1">
      <selection activeCell="H19" sqref="H19"/>
    </sheetView>
  </sheetViews>
  <sheetFormatPr defaultColWidth="9.00390625" defaultRowHeight="12.75"/>
  <cols>
    <col min="1" max="1" width="34.375" style="41" customWidth="1"/>
    <col min="2" max="11" width="14.75390625" style="41" customWidth="1"/>
    <col min="12" max="16384" width="9.125" style="41" customWidth="1"/>
  </cols>
  <sheetData>
    <row r="1" spans="1:11" ht="32.25" customHeight="1">
      <c r="A1" s="200" t="s">
        <v>303</v>
      </c>
      <c r="B1" s="199" t="s">
        <v>49</v>
      </c>
      <c r="C1" s="199" t="s">
        <v>50</v>
      </c>
      <c r="D1" s="199" t="s">
        <v>51</v>
      </c>
      <c r="E1" s="199" t="s">
        <v>52</v>
      </c>
      <c r="F1" s="199" t="s">
        <v>53</v>
      </c>
      <c r="G1" s="199" t="s">
        <v>54</v>
      </c>
      <c r="H1" s="199" t="s">
        <v>55</v>
      </c>
      <c r="I1" s="199" t="s">
        <v>56</v>
      </c>
      <c r="J1" s="199" t="s">
        <v>57</v>
      </c>
      <c r="K1" s="199" t="s">
        <v>58</v>
      </c>
    </row>
    <row r="2" spans="1:11" ht="26.25" customHeight="1">
      <c r="A2" s="48" t="s">
        <v>90</v>
      </c>
      <c r="B2" s="180">
        <f>'Α ΥΛΕΣ'!C15</f>
        <v>0</v>
      </c>
      <c r="C2" s="180">
        <f>'Α ΥΛΕΣ'!D15</f>
        <v>0</v>
      </c>
      <c r="D2" s="180">
        <f>'Α ΥΛΕΣ'!E15</f>
        <v>0</v>
      </c>
      <c r="E2" s="180">
        <f>'Α ΥΛΕΣ'!F15</f>
        <v>0</v>
      </c>
      <c r="F2" s="180">
        <f>'Α ΥΛΕΣ'!G15</f>
        <v>0</v>
      </c>
      <c r="G2" s="180">
        <f>'Α ΥΛΕΣ'!H15</f>
        <v>0</v>
      </c>
      <c r="H2" s="180">
        <f>'Α ΥΛΕΣ'!I15</f>
        <v>0</v>
      </c>
      <c r="I2" s="180">
        <f>'Α ΥΛΕΣ'!J15</f>
        <v>0</v>
      </c>
      <c r="J2" s="180">
        <f>'Α ΥΛΕΣ'!K15</f>
        <v>0</v>
      </c>
      <c r="K2" s="180">
        <f>'Α ΥΛΕΣ'!L15</f>
        <v>0</v>
      </c>
    </row>
    <row r="3" spans="1:11" ht="26.25" customHeight="1">
      <c r="A3" s="31" t="s">
        <v>91</v>
      </c>
      <c r="B3" s="180">
        <f>'Β ΥΛΕΣ'!C15</f>
        <v>0</v>
      </c>
      <c r="C3" s="180">
        <f>'Β ΥΛΕΣ'!D15</f>
        <v>0</v>
      </c>
      <c r="D3" s="180">
        <f>'Β ΥΛΕΣ'!E15</f>
        <v>0</v>
      </c>
      <c r="E3" s="180">
        <f>'Β ΥΛΕΣ'!F15</f>
        <v>0</v>
      </c>
      <c r="F3" s="180">
        <f>'Β ΥΛΕΣ'!G15</f>
        <v>0</v>
      </c>
      <c r="G3" s="180">
        <f>'Β ΥΛΕΣ'!H15</f>
        <v>0</v>
      </c>
      <c r="H3" s="180">
        <f>'Β ΥΛΕΣ'!I15</f>
        <v>0</v>
      </c>
      <c r="I3" s="180">
        <f>'Β ΥΛΕΣ'!J15</f>
        <v>0</v>
      </c>
      <c r="J3" s="180">
        <f>'Β ΥΛΕΣ'!K15</f>
        <v>0</v>
      </c>
      <c r="K3" s="180">
        <f>'Β ΥΛΕΣ'!L15</f>
        <v>0</v>
      </c>
    </row>
    <row r="4" spans="1:11" ht="26.25" customHeight="1">
      <c r="A4" s="13" t="s">
        <v>301</v>
      </c>
      <c r="B4" s="298">
        <f>'ΕΝΙΣΧΥΟΜΕΝΕΣ ΔΑΠΑΝΕΣ-ΕΝΙΣΧΥΣΕΙΣ'!B8</f>
        <v>0</v>
      </c>
      <c r="C4" s="298">
        <f>'ΕΝΙΣΧΥΟΜΕΝΕΣ ΔΑΠΑΝΕΣ-ΕΝΙΣΧΥΣΕΙΣ'!C8</f>
        <v>0</v>
      </c>
      <c r="D4" s="298">
        <f>'ΕΝΙΣΧΥΟΜΕΝΕΣ ΔΑΠΑΝΕΣ-ΕΝΙΣΧΥΣΕΙΣ'!D8</f>
        <v>0</v>
      </c>
      <c r="E4" s="298">
        <f>'ΕΝΙΣΧΥΟΜΕΝΕΣ ΔΑΠΑΝΕΣ-ΕΝΙΣΧΥΣΕΙΣ'!E8</f>
        <v>0</v>
      </c>
      <c r="F4" s="298">
        <f>'ΕΝΙΣΧΥΟΜΕΝΕΣ ΔΑΠΑΝΕΣ-ΕΝΙΣΧΥΣΕΙΣ'!F8</f>
        <v>0</v>
      </c>
      <c r="G4" s="181"/>
      <c r="H4" s="181"/>
      <c r="I4" s="181"/>
      <c r="J4" s="181"/>
      <c r="K4" s="181"/>
    </row>
    <row r="5" spans="1:11" ht="26.25" customHeight="1">
      <c r="A5" s="31" t="s">
        <v>89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</row>
    <row r="6" spans="1:11" ht="34.5" customHeight="1">
      <c r="A6" s="31" t="s">
        <v>93</v>
      </c>
      <c r="B6" s="180">
        <f>ΕΝΕΡΓΕΙΑ!E10</f>
        <v>0</v>
      </c>
      <c r="C6" s="180">
        <f>ΕΝΕΡΓΕΙΑ!G10</f>
        <v>0</v>
      </c>
      <c r="D6" s="180">
        <f>ΕΝΕΡΓΕΙΑ!I10</f>
        <v>0</v>
      </c>
      <c r="E6" s="180">
        <f>ΕΝΕΡΓΕΙΑ!K10</f>
        <v>0</v>
      </c>
      <c r="F6" s="180">
        <f>ΕΝΕΡΓΕΙΑ!M10</f>
        <v>0</v>
      </c>
      <c r="G6" s="180">
        <f>ΕΝΕΡΓΕΙΑ!O10</f>
        <v>0</v>
      </c>
      <c r="H6" s="180">
        <f>ΕΝΕΡΓΕΙΑ!Q10</f>
        <v>0</v>
      </c>
      <c r="I6" s="180">
        <f>ΕΝΕΡΓΕΙΑ!S10</f>
        <v>0</v>
      </c>
      <c r="J6" s="180">
        <f>ΕΝΕΡΓΕΙΑ!U10</f>
        <v>0</v>
      </c>
      <c r="K6" s="180">
        <f>ΕΝΕΡΓΕΙΑ!W10</f>
        <v>0</v>
      </c>
    </row>
    <row r="7" spans="1:11" ht="26.25" customHeight="1">
      <c r="A7" s="31" t="s">
        <v>92</v>
      </c>
      <c r="B7" s="180">
        <f>'ΛΟΙΠΑ ΕΞΟΔΑ'!B9</f>
        <v>0</v>
      </c>
      <c r="C7" s="180">
        <f>'ΛΟΙΠΑ ΕΞΟΔΑ'!C9</f>
        <v>0</v>
      </c>
      <c r="D7" s="180">
        <f>'ΛΟΙΠΑ ΕΞΟΔΑ'!D9</f>
        <v>0</v>
      </c>
      <c r="E7" s="180">
        <f>'ΛΟΙΠΑ ΕΞΟΔΑ'!E9</f>
        <v>0</v>
      </c>
      <c r="F7" s="180">
        <f>'ΛΟΙΠΑ ΕΞΟΔΑ'!F9</f>
        <v>0</v>
      </c>
      <c r="G7" s="180">
        <f>'ΛΟΙΠΑ ΕΞΟΔΑ'!G9</f>
        <v>0</v>
      </c>
      <c r="H7" s="180">
        <f>'ΛΟΙΠΑ ΕΞΟΔΑ'!H9</f>
        <v>0</v>
      </c>
      <c r="I7" s="180">
        <f>'ΛΟΙΠΑ ΕΞΟΔΑ'!I9</f>
        <v>0</v>
      </c>
      <c r="J7" s="180">
        <f>'ΛΟΙΠΑ ΕΞΟΔΑ'!J9</f>
        <v>0</v>
      </c>
      <c r="K7" s="180">
        <f>'ΛΟΙΠΑ ΕΞΟΔΑ'!K9</f>
        <v>0</v>
      </c>
    </row>
    <row r="8" spans="1:11" ht="31.5" customHeight="1">
      <c r="A8" s="32" t="s">
        <v>304</v>
      </c>
      <c r="B8" s="182">
        <f>SUM(B2:B7)</f>
        <v>0</v>
      </c>
      <c r="C8" s="182">
        <f aca="true" t="shared" si="0" ref="C8:K8">SUM(C2:C7)</f>
        <v>0</v>
      </c>
      <c r="D8" s="182">
        <f t="shared" si="0"/>
        <v>0</v>
      </c>
      <c r="E8" s="182">
        <f t="shared" si="0"/>
        <v>0</v>
      </c>
      <c r="F8" s="182">
        <f t="shared" si="0"/>
        <v>0</v>
      </c>
      <c r="G8" s="182">
        <f t="shared" si="0"/>
        <v>0</v>
      </c>
      <c r="H8" s="182">
        <f t="shared" si="0"/>
        <v>0</v>
      </c>
      <c r="I8" s="182">
        <f t="shared" si="0"/>
        <v>0</v>
      </c>
      <c r="J8" s="182">
        <f t="shared" si="0"/>
        <v>0</v>
      </c>
      <c r="K8" s="182">
        <f t="shared" si="0"/>
        <v>0</v>
      </c>
    </row>
    <row r="9" ht="7.5" customHeight="1"/>
  </sheetData>
  <sheetProtection/>
  <printOptions/>
  <pageMargins left="0.5511811023622047" right="0.36" top="0.3937007874015748" bottom="0.4330708661417323" header="0.15748031496062992" footer="0.15748031496062992"/>
  <pageSetup fitToHeight="1" fitToWidth="1" horizontalDpi="600" verticalDpi="600" orientation="landscape" paperSize="9" r:id="rId1"/>
  <ignoredErrors>
    <ignoredError sqref="B4:F4 B8:K8" emptyCellReference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showGridLines="0" zoomScale="90" zoomScaleNormal="90" zoomScalePageLayoutView="0" workbookViewId="0" topLeftCell="A1">
      <selection activeCell="C8" sqref="C8"/>
    </sheetView>
  </sheetViews>
  <sheetFormatPr defaultColWidth="9.00390625" defaultRowHeight="12.75"/>
  <cols>
    <col min="1" max="1" width="41.25390625" style="53" customWidth="1"/>
    <col min="2" max="2" width="10.875" style="53" customWidth="1"/>
    <col min="3" max="11" width="13.375" style="53" customWidth="1"/>
    <col min="12" max="12" width="14.00390625" style="53" customWidth="1"/>
    <col min="13" max="16384" width="9.125" style="53" customWidth="1"/>
  </cols>
  <sheetData>
    <row r="1" spans="1:13" ht="24" customHeight="1">
      <c r="A1" s="56"/>
      <c r="B1" s="198" t="s">
        <v>111</v>
      </c>
      <c r="C1" s="199" t="s">
        <v>95</v>
      </c>
      <c r="D1" s="199" t="s">
        <v>96</v>
      </c>
      <c r="E1" s="199" t="s">
        <v>97</v>
      </c>
      <c r="F1" s="199" t="s">
        <v>98</v>
      </c>
      <c r="G1" s="199" t="s">
        <v>99</v>
      </c>
      <c r="H1" s="199" t="s">
        <v>100</v>
      </c>
      <c r="I1" s="199" t="s">
        <v>101</v>
      </c>
      <c r="J1" s="199" t="s">
        <v>102</v>
      </c>
      <c r="K1" s="199" t="s">
        <v>103</v>
      </c>
      <c r="L1" s="199" t="s">
        <v>104</v>
      </c>
      <c r="M1" s="55"/>
    </row>
    <row r="2" spans="1:13" ht="39" customHeight="1">
      <c r="A2" s="28" t="s">
        <v>307</v>
      </c>
      <c r="B2" s="69"/>
      <c r="C2" s="70"/>
      <c r="D2" s="70"/>
      <c r="E2" s="70"/>
      <c r="F2" s="70"/>
      <c r="G2" s="70"/>
      <c r="H2" s="70"/>
      <c r="I2" s="70"/>
      <c r="J2" s="70"/>
      <c r="K2" s="70"/>
      <c r="L2" s="71"/>
      <c r="M2" s="55"/>
    </row>
    <row r="3" spans="1:13" ht="21" customHeight="1">
      <c r="A3" s="61" t="s">
        <v>105</v>
      </c>
      <c r="B3" s="65"/>
      <c r="C3" s="57">
        <f>('Α ΥΛΕΣ'!C15+'Β ΥΛΕΣ'!C15)*('ΚΕΦΑΛΑΙΟ ΚΙΝΗΣΗΣ'!$B$3/360)</f>
        <v>0</v>
      </c>
      <c r="D3" s="57">
        <f>('Α ΥΛΕΣ'!D15+'Β ΥΛΕΣ'!D15)*('ΚΕΦΑΛΑΙΟ ΚΙΝΗΣΗΣ'!$B$3/360)</f>
        <v>0</v>
      </c>
      <c r="E3" s="57">
        <f>('Α ΥΛΕΣ'!E15+'Β ΥΛΕΣ'!E15)*('ΚΕΦΑΛΑΙΟ ΚΙΝΗΣΗΣ'!$B$3/360)</f>
        <v>0</v>
      </c>
      <c r="F3" s="57">
        <f>('Α ΥΛΕΣ'!F15+'Β ΥΛΕΣ'!F15)*('ΚΕΦΑΛΑΙΟ ΚΙΝΗΣΗΣ'!$B$3/360)</f>
        <v>0</v>
      </c>
      <c r="G3" s="57">
        <f>('Α ΥΛΕΣ'!G15+'Β ΥΛΕΣ'!G15)*('ΚΕΦΑΛΑΙΟ ΚΙΝΗΣΗΣ'!$B$3/360)</f>
        <v>0</v>
      </c>
      <c r="H3" s="57">
        <f>('Α ΥΛΕΣ'!H15+'Β ΥΛΕΣ'!H15)*('ΚΕΦΑΛΑΙΟ ΚΙΝΗΣΗΣ'!$B$3/360)</f>
        <v>0</v>
      </c>
      <c r="I3" s="57">
        <f>('Α ΥΛΕΣ'!I15+'Β ΥΛΕΣ'!I15)*('ΚΕΦΑΛΑΙΟ ΚΙΝΗΣΗΣ'!$B$3/360)</f>
        <v>0</v>
      </c>
      <c r="J3" s="57">
        <f>('Α ΥΛΕΣ'!J15+'Β ΥΛΕΣ'!J15)*('ΚΕΦΑΛΑΙΟ ΚΙΝΗΣΗΣ'!$B$3/360)</f>
        <v>0</v>
      </c>
      <c r="K3" s="57">
        <f>('Α ΥΛΕΣ'!K15+'Β ΥΛΕΣ'!K15)*('ΚΕΦΑΛΑΙΟ ΚΙΝΗΣΗΣ'!$B$3/360)</f>
        <v>0</v>
      </c>
      <c r="L3" s="57">
        <f>('Α ΥΛΕΣ'!L15+'Β ΥΛΕΣ'!L15)*('ΚΕΦΑΛΑΙΟ ΚΙΝΗΣΗΣ'!$B$3/360)</f>
        <v>0</v>
      </c>
      <c r="M3" s="55"/>
    </row>
    <row r="4" spans="1:13" ht="21" customHeight="1">
      <c r="A4" s="61" t="s">
        <v>106</v>
      </c>
      <c r="B4" s="66"/>
      <c r="C4" s="57">
        <f>'ΚΟΣΤΟΣ ΠΑΡΑΓΩΓΗΣ'!B8*('ΚΕΦΑΛΑΙΟ ΚΙΝΗΣΗΣ'!$B$4/360)</f>
        <v>0</v>
      </c>
      <c r="D4" s="57">
        <f>'ΚΟΣΤΟΣ ΠΑΡΑΓΩΓΗΣ'!C8*('ΚΕΦΑΛΑΙΟ ΚΙΝΗΣΗΣ'!$B$4/360)</f>
        <v>0</v>
      </c>
      <c r="E4" s="57">
        <f>'ΚΟΣΤΟΣ ΠΑΡΑΓΩΓΗΣ'!D8*('ΚΕΦΑΛΑΙΟ ΚΙΝΗΣΗΣ'!$B$4/360)</f>
        <v>0</v>
      </c>
      <c r="F4" s="57">
        <f>'ΚΟΣΤΟΣ ΠΑΡΑΓΩΓΗΣ'!E8*('ΚΕΦΑΛΑΙΟ ΚΙΝΗΣΗΣ'!$B$4/360)</f>
        <v>0</v>
      </c>
      <c r="G4" s="57">
        <f>'ΚΟΣΤΟΣ ΠΑΡΑΓΩΓΗΣ'!F8*('ΚΕΦΑΛΑΙΟ ΚΙΝΗΣΗΣ'!$B$4/360)</f>
        <v>0</v>
      </c>
      <c r="H4" s="57">
        <f>'ΚΟΣΤΟΣ ΠΑΡΑΓΩΓΗΣ'!G8*('ΚΕΦΑΛΑΙΟ ΚΙΝΗΣΗΣ'!$B$4/360)</f>
        <v>0</v>
      </c>
      <c r="I4" s="57">
        <f>'ΚΟΣΤΟΣ ΠΑΡΑΓΩΓΗΣ'!H8*('ΚΕΦΑΛΑΙΟ ΚΙΝΗΣΗΣ'!$B$4/360)</f>
        <v>0</v>
      </c>
      <c r="J4" s="57">
        <f>'ΚΟΣΤΟΣ ΠΑΡΑΓΩΓΗΣ'!I8*('ΚΕΦΑΛΑΙΟ ΚΙΝΗΣΗΣ'!$B$4/360)</f>
        <v>0</v>
      </c>
      <c r="K4" s="57">
        <f>'ΚΟΣΤΟΣ ΠΑΡΑΓΩΓΗΣ'!J8*('ΚΕΦΑΛΑΙΟ ΚΙΝΗΣΗΣ'!$B$4/360)</f>
        <v>0</v>
      </c>
      <c r="L4" s="57">
        <f>'ΚΟΣΤΟΣ ΠΑΡΑΓΩΓΗΣ'!K8*('ΚΕΦΑΛΑΙΟ ΚΙΝΗΣΗΣ'!$B$4/360)</f>
        <v>0</v>
      </c>
      <c r="M4" s="55"/>
    </row>
    <row r="5" spans="1:13" ht="21" customHeight="1">
      <c r="A5" s="61" t="s">
        <v>107</v>
      </c>
      <c r="B5" s="66"/>
      <c r="C5" s="57">
        <f>'ΚΟΣΤΟΣ ΠΑΡΑΓΩΓΗΣ'!B8*('ΚΕΦΑΛΑΙΟ ΚΙΝΗΣΗΣ'!$B$5/360)</f>
        <v>0</v>
      </c>
      <c r="D5" s="57">
        <f>'ΚΟΣΤΟΣ ΠΑΡΑΓΩΓΗΣ'!C8*('ΚΕΦΑΛΑΙΟ ΚΙΝΗΣΗΣ'!$B$5/360)</f>
        <v>0</v>
      </c>
      <c r="E5" s="57">
        <f>'ΚΟΣΤΟΣ ΠΑΡΑΓΩΓΗΣ'!D8*('ΚΕΦΑΛΑΙΟ ΚΙΝΗΣΗΣ'!$B$5/360)</f>
        <v>0</v>
      </c>
      <c r="F5" s="57">
        <f>'ΚΟΣΤΟΣ ΠΑΡΑΓΩΓΗΣ'!E8*('ΚΕΦΑΛΑΙΟ ΚΙΝΗΣΗΣ'!$B$5/360)</f>
        <v>0</v>
      </c>
      <c r="G5" s="57">
        <f>'ΚΟΣΤΟΣ ΠΑΡΑΓΩΓΗΣ'!F8*('ΚΕΦΑΛΑΙΟ ΚΙΝΗΣΗΣ'!$B$5/360)</f>
        <v>0</v>
      </c>
      <c r="H5" s="57">
        <f>'ΚΟΣΤΟΣ ΠΑΡΑΓΩΓΗΣ'!G8*('ΚΕΦΑΛΑΙΟ ΚΙΝΗΣΗΣ'!$B$5/360)</f>
        <v>0</v>
      </c>
      <c r="I5" s="57">
        <f>'ΚΟΣΤΟΣ ΠΑΡΑΓΩΓΗΣ'!H8*('ΚΕΦΑΛΑΙΟ ΚΙΝΗΣΗΣ'!$B$5/360)</f>
        <v>0</v>
      </c>
      <c r="J5" s="57">
        <f>'ΚΟΣΤΟΣ ΠΑΡΑΓΩΓΗΣ'!I8*('ΚΕΦΑΛΑΙΟ ΚΙΝΗΣΗΣ'!$B$5/360)</f>
        <v>0</v>
      </c>
      <c r="K5" s="57">
        <f>'ΚΟΣΤΟΣ ΠΑΡΑΓΩΓΗΣ'!J8*('ΚΕΦΑΛΑΙΟ ΚΙΝΗΣΗΣ'!$B$5/360)</f>
        <v>0</v>
      </c>
      <c r="L5" s="57">
        <f>'ΚΟΣΤΟΣ ΠΑΡΑΓΩΓΗΣ'!K8*('ΚΕΦΑΛΑΙΟ ΚΙΝΗΣΗΣ'!$B$5/360)</f>
        <v>0</v>
      </c>
      <c r="M5" s="55"/>
    </row>
    <row r="6" spans="1:13" ht="24.75" customHeight="1">
      <c r="A6" s="62" t="s">
        <v>108</v>
      </c>
      <c r="B6" s="67"/>
      <c r="C6" s="57">
        <f>'ΚΥΚΛΟΣ ΕΡΓΑΣΙΩΝ'!C16*('ΚΕΦΑΛΑΙΟ ΚΙΝΗΣΗΣ'!$B$6/360)</f>
        <v>0</v>
      </c>
      <c r="D6" s="57">
        <f>'ΚΥΚΛΟΣ ΕΡΓΑΣΙΩΝ'!D16*('ΚΕΦΑΛΑΙΟ ΚΙΝΗΣΗΣ'!$B$6/360)</f>
        <v>0</v>
      </c>
      <c r="E6" s="57">
        <f>'ΚΥΚΛΟΣ ΕΡΓΑΣΙΩΝ'!E16*('ΚΕΦΑΛΑΙΟ ΚΙΝΗΣΗΣ'!$B$6/360)</f>
        <v>0</v>
      </c>
      <c r="F6" s="57">
        <f>'ΚΥΚΛΟΣ ΕΡΓΑΣΙΩΝ'!F16*('ΚΕΦΑΛΑΙΟ ΚΙΝΗΣΗΣ'!$B$6/360)</f>
        <v>0</v>
      </c>
      <c r="G6" s="57">
        <f>'ΚΥΚΛΟΣ ΕΡΓΑΣΙΩΝ'!G16*('ΚΕΦΑΛΑΙΟ ΚΙΝΗΣΗΣ'!$B$6/360)</f>
        <v>0</v>
      </c>
      <c r="H6" s="57">
        <f>'ΚΥΚΛΟΣ ΕΡΓΑΣΙΩΝ'!H16*('ΚΕΦΑΛΑΙΟ ΚΙΝΗΣΗΣ'!$B$6/360)</f>
        <v>0</v>
      </c>
      <c r="I6" s="57">
        <f>'ΚΥΚΛΟΣ ΕΡΓΑΣΙΩΝ'!I16*('ΚΕΦΑΛΑΙΟ ΚΙΝΗΣΗΣ'!$B$6/360)</f>
        <v>0</v>
      </c>
      <c r="J6" s="57">
        <f>'ΚΥΚΛΟΣ ΕΡΓΑΣΙΩΝ'!J16*('ΚΕΦΑΛΑΙΟ ΚΙΝΗΣΗΣ'!$B$6/360)</f>
        <v>0</v>
      </c>
      <c r="K6" s="57">
        <f>'ΚΥΚΛΟΣ ΕΡΓΑΣΙΩΝ'!K16*('ΚΕΦΑΛΑΙΟ ΚΙΝΗΣΗΣ'!$B$6/360)</f>
        <v>0</v>
      </c>
      <c r="L6" s="57">
        <f>'ΚΥΚΛΟΣ ΕΡΓΑΣΙΩΝ'!L16*('ΚΕΦΑΛΑΙΟ ΚΙΝΗΣΗΣ'!$B$6/360)</f>
        <v>0</v>
      </c>
      <c r="M6" s="55"/>
    </row>
    <row r="7" spans="1:13" ht="21" customHeight="1">
      <c r="A7" s="61" t="s">
        <v>109</v>
      </c>
      <c r="B7" s="66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55"/>
    </row>
    <row r="8" spans="1:13" ht="24.75" customHeight="1">
      <c r="A8" s="63" t="s">
        <v>227</v>
      </c>
      <c r="B8" s="68"/>
      <c r="C8" s="72">
        <f>('Α ΥΛΕΣ'!C15+'Β ΥΛΕΣ'!C15)*('ΚΕΦΑΛΑΙΟ ΚΙΝΗΣΗΣ'!$B$8/360)</f>
        <v>0</v>
      </c>
      <c r="D8" s="72">
        <f>('Α ΥΛΕΣ'!D15+'Β ΥΛΕΣ'!D15)*('ΚΕΦΑΛΑΙΟ ΚΙΝΗΣΗΣ'!$B$8/360)</f>
        <v>0</v>
      </c>
      <c r="E8" s="72">
        <f>('Α ΥΛΕΣ'!E15+'Β ΥΛΕΣ'!E15)*('ΚΕΦΑΛΑΙΟ ΚΙΝΗΣΗΣ'!$B$8/360)</f>
        <v>0</v>
      </c>
      <c r="F8" s="72">
        <f>('Α ΥΛΕΣ'!F15+'Β ΥΛΕΣ'!F15)*('ΚΕΦΑΛΑΙΟ ΚΙΝΗΣΗΣ'!$B$8/360)</f>
        <v>0</v>
      </c>
      <c r="G8" s="72">
        <f>('Α ΥΛΕΣ'!G15+'Β ΥΛΕΣ'!G15)*('ΚΕΦΑΛΑΙΟ ΚΙΝΗΣΗΣ'!$B$8/360)</f>
        <v>0</v>
      </c>
      <c r="H8" s="72">
        <f>('Α ΥΛΕΣ'!H15+'Β ΥΛΕΣ'!H15)*('ΚΕΦΑΛΑΙΟ ΚΙΝΗΣΗΣ'!$B$8/360)</f>
        <v>0</v>
      </c>
      <c r="I8" s="72">
        <f>('Α ΥΛΕΣ'!I15+'Β ΥΛΕΣ'!I15)*('ΚΕΦΑΛΑΙΟ ΚΙΝΗΣΗΣ'!$B$8/360)</f>
        <v>0</v>
      </c>
      <c r="J8" s="72">
        <f>('Α ΥΛΕΣ'!J15+'Β ΥΛΕΣ'!J15)*('ΚΕΦΑΛΑΙΟ ΚΙΝΗΣΗΣ'!$B$8/360)</f>
        <v>0</v>
      </c>
      <c r="K8" s="72">
        <f>('Α ΥΛΕΣ'!K15+'Β ΥΛΕΣ'!K15)*('ΚΕΦΑΛΑΙΟ ΚΙΝΗΣΗΣ'!$B$8/360)</f>
        <v>0</v>
      </c>
      <c r="L8" s="72">
        <f>('Α ΥΛΕΣ'!L15+'Β ΥΛΕΣ'!L15)*('ΚΕΦΑΛΑΙΟ ΚΙΝΗΣΗΣ'!$B$8/360)</f>
        <v>0</v>
      </c>
      <c r="M8" s="55"/>
    </row>
    <row r="9" spans="1:13" ht="17.25" customHeight="1">
      <c r="A9" s="64" t="s">
        <v>308</v>
      </c>
      <c r="B9" s="133"/>
      <c r="C9" s="73">
        <f>C3+C5+C4+C6+C7-C8</f>
        <v>0</v>
      </c>
      <c r="D9" s="73">
        <f aca="true" t="shared" si="0" ref="D9:L9">D3+D5+D4+D6+D7-D8</f>
        <v>0</v>
      </c>
      <c r="E9" s="73">
        <f t="shared" si="0"/>
        <v>0</v>
      </c>
      <c r="F9" s="73">
        <f t="shared" si="0"/>
        <v>0</v>
      </c>
      <c r="G9" s="73">
        <f t="shared" si="0"/>
        <v>0</v>
      </c>
      <c r="H9" s="73">
        <f t="shared" si="0"/>
        <v>0</v>
      </c>
      <c r="I9" s="73">
        <f t="shared" si="0"/>
        <v>0</v>
      </c>
      <c r="J9" s="73">
        <f t="shared" si="0"/>
        <v>0</v>
      </c>
      <c r="K9" s="73">
        <f t="shared" si="0"/>
        <v>0</v>
      </c>
      <c r="L9" s="73">
        <f t="shared" si="0"/>
        <v>0</v>
      </c>
      <c r="M9" s="55"/>
    </row>
    <row r="10" spans="1:13" s="54" customFormat="1" ht="6.75" customHeight="1">
      <c r="A10" s="58"/>
      <c r="B10" s="58"/>
      <c r="C10" s="58"/>
      <c r="D10" s="58"/>
      <c r="E10" s="58"/>
      <c r="F10" s="58"/>
      <c r="G10" s="58"/>
      <c r="H10" s="59"/>
      <c r="I10" s="59"/>
      <c r="J10" s="59"/>
      <c r="K10" s="59"/>
      <c r="L10" s="59"/>
      <c r="M10" s="59"/>
    </row>
    <row r="11" spans="1:13" ht="19.5" customHeight="1">
      <c r="A11" s="51" t="s">
        <v>237</v>
      </c>
      <c r="B11" s="133"/>
      <c r="C11" s="73"/>
      <c r="D11" s="73">
        <f>D9-C9</f>
        <v>0</v>
      </c>
      <c r="E11" s="73">
        <f aca="true" t="shared" si="1" ref="E11:L11">E9-D9</f>
        <v>0</v>
      </c>
      <c r="F11" s="73">
        <f t="shared" si="1"/>
        <v>0</v>
      </c>
      <c r="G11" s="73">
        <f t="shared" si="1"/>
        <v>0</v>
      </c>
      <c r="H11" s="73">
        <f t="shared" si="1"/>
        <v>0</v>
      </c>
      <c r="I11" s="73">
        <f t="shared" si="1"/>
        <v>0</v>
      </c>
      <c r="J11" s="73">
        <f t="shared" si="1"/>
        <v>0</v>
      </c>
      <c r="K11" s="73">
        <f t="shared" si="1"/>
        <v>0</v>
      </c>
      <c r="L11" s="73">
        <f>L9-K9</f>
        <v>0</v>
      </c>
      <c r="M11" s="55"/>
    </row>
    <row r="12" spans="1:13" s="54" customFormat="1" ht="12" customHeight="1">
      <c r="A12" s="58"/>
      <c r="B12" s="58"/>
      <c r="C12" s="58"/>
      <c r="D12" s="58"/>
      <c r="E12" s="58"/>
      <c r="F12" s="58"/>
      <c r="G12" s="58"/>
      <c r="H12" s="59"/>
      <c r="I12" s="59"/>
      <c r="J12" s="59"/>
      <c r="K12" s="59"/>
      <c r="L12" s="59"/>
      <c r="M12" s="59"/>
    </row>
    <row r="13" spans="1:13" ht="15.75" customHeight="1">
      <c r="A13" s="111" t="s">
        <v>187</v>
      </c>
      <c r="B13" s="60"/>
      <c r="C13" s="60"/>
      <c r="D13" s="60"/>
      <c r="E13" s="60"/>
      <c r="F13" s="60"/>
      <c r="G13" s="60"/>
      <c r="H13" s="55"/>
      <c r="I13" s="55"/>
      <c r="J13" s="55"/>
      <c r="K13" s="55"/>
      <c r="L13" s="55"/>
      <c r="M13" s="55"/>
    </row>
    <row r="14" spans="1:13" ht="16.5" customHeight="1">
      <c r="A14" s="111"/>
      <c r="B14" s="117" t="s">
        <v>4</v>
      </c>
      <c r="C14" s="38" t="s">
        <v>95</v>
      </c>
      <c r="D14" s="38" t="s">
        <v>96</v>
      </c>
      <c r="E14" s="38" t="s">
        <v>97</v>
      </c>
      <c r="F14" s="38" t="s">
        <v>98</v>
      </c>
      <c r="G14" s="38" t="s">
        <v>99</v>
      </c>
      <c r="H14" s="38" t="s">
        <v>100</v>
      </c>
      <c r="I14" s="38" t="s">
        <v>101</v>
      </c>
      <c r="J14" s="38" t="s">
        <v>102</v>
      </c>
      <c r="K14" s="38" t="s">
        <v>103</v>
      </c>
      <c r="L14" s="38" t="s">
        <v>104</v>
      </c>
      <c r="M14" s="55"/>
    </row>
    <row r="15" spans="1:13" ht="21" customHeight="1">
      <c r="A15" s="216" t="s">
        <v>0</v>
      </c>
      <c r="B15" s="137">
        <v>1</v>
      </c>
      <c r="C15" s="157">
        <f>C9</f>
        <v>0</v>
      </c>
      <c r="D15" s="157">
        <f aca="true" t="shared" si="2" ref="D15:L15">D9</f>
        <v>0</v>
      </c>
      <c r="E15" s="157">
        <f t="shared" si="2"/>
        <v>0</v>
      </c>
      <c r="F15" s="157">
        <f t="shared" si="2"/>
        <v>0</v>
      </c>
      <c r="G15" s="157">
        <f t="shared" si="2"/>
        <v>0</v>
      </c>
      <c r="H15" s="157">
        <f t="shared" si="2"/>
        <v>0</v>
      </c>
      <c r="I15" s="157">
        <f t="shared" si="2"/>
        <v>0</v>
      </c>
      <c r="J15" s="157">
        <f t="shared" si="2"/>
        <v>0</v>
      </c>
      <c r="K15" s="157">
        <f t="shared" si="2"/>
        <v>0</v>
      </c>
      <c r="L15" s="157">
        <f t="shared" si="2"/>
        <v>0</v>
      </c>
      <c r="M15" s="55"/>
    </row>
    <row r="16" spans="1:13" ht="18" customHeight="1">
      <c r="A16" s="116" t="s">
        <v>144</v>
      </c>
      <c r="B16" s="113"/>
      <c r="C16" s="112">
        <f>$B$16*C15</f>
        <v>0</v>
      </c>
      <c r="D16" s="112">
        <f aca="true" t="shared" si="3" ref="D16:L16">$B$16*D15</f>
        <v>0</v>
      </c>
      <c r="E16" s="112">
        <f t="shared" si="3"/>
        <v>0</v>
      </c>
      <c r="F16" s="112">
        <f t="shared" si="3"/>
        <v>0</v>
      </c>
      <c r="G16" s="112">
        <f t="shared" si="3"/>
        <v>0</v>
      </c>
      <c r="H16" s="112">
        <f t="shared" si="3"/>
        <v>0</v>
      </c>
      <c r="I16" s="112">
        <f t="shared" si="3"/>
        <v>0</v>
      </c>
      <c r="J16" s="112">
        <f t="shared" si="3"/>
        <v>0</v>
      </c>
      <c r="K16" s="112">
        <f t="shared" si="3"/>
        <v>0</v>
      </c>
      <c r="L16" s="112">
        <f t="shared" si="3"/>
        <v>0</v>
      </c>
      <c r="M16" s="55"/>
    </row>
    <row r="17" spans="1:13" ht="18" customHeight="1">
      <c r="A17" s="116" t="s">
        <v>184</v>
      </c>
      <c r="B17" s="113"/>
      <c r="C17" s="112">
        <f>$B$17*C15</f>
        <v>0</v>
      </c>
      <c r="D17" s="112">
        <f aca="true" t="shared" si="4" ref="D17:L17">$B$17*D15</f>
        <v>0</v>
      </c>
      <c r="E17" s="112">
        <f t="shared" si="4"/>
        <v>0</v>
      </c>
      <c r="F17" s="112">
        <f t="shared" si="4"/>
        <v>0</v>
      </c>
      <c r="G17" s="112">
        <f t="shared" si="4"/>
        <v>0</v>
      </c>
      <c r="H17" s="112">
        <f t="shared" si="4"/>
        <v>0</v>
      </c>
      <c r="I17" s="112">
        <f t="shared" si="4"/>
        <v>0</v>
      </c>
      <c r="J17" s="112">
        <f t="shared" si="4"/>
        <v>0</v>
      </c>
      <c r="K17" s="112">
        <f t="shared" si="4"/>
        <v>0</v>
      </c>
      <c r="L17" s="112">
        <f t="shared" si="4"/>
        <v>0</v>
      </c>
      <c r="M17" s="55"/>
    </row>
    <row r="18" spans="1:13" ht="18" customHeight="1">
      <c r="A18" s="114" t="s">
        <v>110</v>
      </c>
      <c r="B18" s="115"/>
      <c r="C18" s="258"/>
      <c r="D18" s="259"/>
      <c r="E18" s="259"/>
      <c r="F18" s="259"/>
      <c r="G18" s="259"/>
      <c r="H18" s="259"/>
      <c r="I18" s="259"/>
      <c r="J18" s="259"/>
      <c r="K18" s="259"/>
      <c r="L18" s="260"/>
      <c r="M18" s="55"/>
    </row>
    <row r="19" spans="1:13" ht="18" customHeight="1">
      <c r="A19" s="114" t="s">
        <v>143</v>
      </c>
      <c r="B19" s="137"/>
      <c r="C19" s="158">
        <f>$B$18*C17</f>
        <v>0</v>
      </c>
      <c r="D19" s="158">
        <f aca="true" t="shared" si="5" ref="D19:L19">$B$18*D17</f>
        <v>0</v>
      </c>
      <c r="E19" s="158">
        <f t="shared" si="5"/>
        <v>0</v>
      </c>
      <c r="F19" s="158">
        <f t="shared" si="5"/>
        <v>0</v>
      </c>
      <c r="G19" s="158">
        <f t="shared" si="5"/>
        <v>0</v>
      </c>
      <c r="H19" s="158">
        <f t="shared" si="5"/>
        <v>0</v>
      </c>
      <c r="I19" s="158">
        <f t="shared" si="5"/>
        <v>0</v>
      </c>
      <c r="J19" s="158">
        <f t="shared" si="5"/>
        <v>0</v>
      </c>
      <c r="K19" s="158">
        <f t="shared" si="5"/>
        <v>0</v>
      </c>
      <c r="L19" s="158">
        <f t="shared" si="5"/>
        <v>0</v>
      </c>
      <c r="M19" s="55"/>
    </row>
    <row r="20" spans="1:13" s="54" customFormat="1" ht="12" customHeight="1">
      <c r="A20" s="58"/>
      <c r="B20" s="58"/>
      <c r="C20" s="58"/>
      <c r="D20" s="58"/>
      <c r="E20" s="58"/>
      <c r="F20" s="58"/>
      <c r="G20" s="58"/>
      <c r="H20" s="59"/>
      <c r="I20" s="59"/>
      <c r="J20" s="59"/>
      <c r="K20" s="59"/>
      <c r="L20" s="59"/>
      <c r="M20" s="59"/>
    </row>
  </sheetData>
  <sheetProtection/>
  <mergeCells count="1">
    <mergeCell ref="C18:L18"/>
  </mergeCells>
  <printOptions/>
  <pageMargins left="0.41" right="0" top="0.43" bottom="0.7874015748031497" header="0.17" footer="0.31496062992125984"/>
  <pageSetup fitToHeight="1" fitToWidth="1" horizontalDpi="600" verticalDpi="600" orientation="portrait" paperSize="9" r:id="rId1"/>
  <ignoredErrors>
    <ignoredError sqref="C19:L19 D4:L5 C4:C5 C3:L3 C6:L6 C8:L9 C16:L16 C17:L17" emptyCellReference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showGridLines="0" zoomScale="80" zoomScaleNormal="80" zoomScalePageLayoutView="0" workbookViewId="0" topLeftCell="A52">
      <selection activeCell="J72" sqref="J72"/>
    </sheetView>
  </sheetViews>
  <sheetFormatPr defaultColWidth="9.00390625" defaultRowHeight="12.75"/>
  <cols>
    <col min="1" max="1" width="21.00390625" style="74" customWidth="1"/>
    <col min="2" max="5" width="18.00390625" style="74" customWidth="1"/>
    <col min="6" max="11" width="16.25390625" style="74" customWidth="1"/>
    <col min="12" max="16384" width="9.125" style="74" customWidth="1"/>
  </cols>
  <sheetData>
    <row r="1" spans="1:5" ht="20.25" customHeight="1">
      <c r="A1" s="266" t="s">
        <v>239</v>
      </c>
      <c r="B1" s="267"/>
      <c r="C1" s="267"/>
      <c r="D1" s="267"/>
      <c r="E1" s="267"/>
    </row>
    <row r="2" spans="1:5" ht="20.25" customHeight="1">
      <c r="A2" s="261" t="s">
        <v>245</v>
      </c>
      <c r="B2" s="262"/>
      <c r="C2" s="262"/>
      <c r="D2" s="262"/>
      <c r="E2" s="263"/>
    </row>
    <row r="3" spans="1:5" ht="18.75" customHeight="1">
      <c r="A3" s="264" t="s">
        <v>112</v>
      </c>
      <c r="B3" s="265"/>
      <c r="C3" s="265"/>
      <c r="D3" s="81">
        <f>'ΧΡΗΜΑΤΟΔΟΤΙΚΟ ΣΧΗΜΑ'!B7</f>
        <v>0</v>
      </c>
      <c r="E3" s="75"/>
    </row>
    <row r="4" spans="1:5" ht="18.75" customHeight="1">
      <c r="A4" s="264" t="s">
        <v>113</v>
      </c>
      <c r="B4" s="265"/>
      <c r="C4" s="265"/>
      <c r="D4" s="76">
        <v>0</v>
      </c>
      <c r="E4" s="77"/>
    </row>
    <row r="5" spans="1:5" ht="18.75" customHeight="1">
      <c r="A5" s="264" t="s">
        <v>114</v>
      </c>
      <c r="B5" s="265"/>
      <c r="C5" s="265"/>
      <c r="D5" s="78"/>
      <c r="E5" s="77" t="s">
        <v>171</v>
      </c>
    </row>
    <row r="6" spans="1:5" ht="18.75" customHeight="1">
      <c r="A6" s="264" t="s">
        <v>172</v>
      </c>
      <c r="B6" s="265"/>
      <c r="C6" s="265"/>
      <c r="D6" s="134"/>
      <c r="E6" s="135"/>
    </row>
    <row r="7" spans="1:5" ht="18.75" customHeight="1">
      <c r="A7" s="264" t="s">
        <v>115</v>
      </c>
      <c r="B7" s="265"/>
      <c r="C7" s="265"/>
      <c r="D7" s="79"/>
      <c r="E7" s="77" t="s">
        <v>171</v>
      </c>
    </row>
    <row r="8" spans="1:5" ht="22.5" customHeight="1">
      <c r="A8" s="264" t="s">
        <v>153</v>
      </c>
      <c r="B8" s="265"/>
      <c r="C8" s="265"/>
      <c r="D8" s="79"/>
      <c r="E8" s="77"/>
    </row>
    <row r="9" spans="1:7" ht="32.25" customHeight="1">
      <c r="A9" s="264" t="s">
        <v>116</v>
      </c>
      <c r="B9" s="265"/>
      <c r="C9" s="265"/>
      <c r="D9" s="79"/>
      <c r="E9" s="80"/>
      <c r="G9" s="74" t="s">
        <v>117</v>
      </c>
    </row>
    <row r="10" spans="1:5" ht="17.25" customHeight="1">
      <c r="A10" s="264" t="s">
        <v>118</v>
      </c>
      <c r="B10" s="265"/>
      <c r="C10" s="265"/>
      <c r="D10" s="81" t="e">
        <f>-PMT(D4/D6,(D5-D7)*D6,D3+D8,0,0)</f>
        <v>#DIV/0!</v>
      </c>
      <c r="E10" s="77"/>
    </row>
    <row r="11" ht="6" customHeight="1"/>
    <row r="12" spans="1:5" ht="24" customHeight="1">
      <c r="A12" s="141" t="s">
        <v>154</v>
      </c>
      <c r="B12" s="142" t="s">
        <v>119</v>
      </c>
      <c r="C12" s="142" t="s">
        <v>120</v>
      </c>
      <c r="D12" s="142" t="s">
        <v>232</v>
      </c>
      <c r="E12" s="141" t="s">
        <v>121</v>
      </c>
    </row>
    <row r="13" spans="1:5" ht="25.5" customHeight="1">
      <c r="A13" s="136" t="s">
        <v>189</v>
      </c>
      <c r="B13" s="143"/>
      <c r="C13" s="143"/>
      <c r="D13" s="143"/>
      <c r="E13" s="143">
        <f>D3+D8</f>
        <v>0</v>
      </c>
    </row>
    <row r="14" spans="1:5" ht="18" customHeight="1">
      <c r="A14" s="83" t="s">
        <v>156</v>
      </c>
      <c r="B14" s="84" t="e">
        <f>E13*$D$4/$D$6</f>
        <v>#DIV/0!</v>
      </c>
      <c r="C14" s="84" t="e">
        <f aca="true" t="shared" si="0" ref="C14:C27">D14-B14</f>
        <v>#DIV/0!</v>
      </c>
      <c r="D14" s="84" t="e">
        <f aca="true" t="shared" si="1" ref="D14:D28">$D$10</f>
        <v>#DIV/0!</v>
      </c>
      <c r="E14" s="84" t="e">
        <f aca="true" t="shared" si="2" ref="E14:E27">E13-C14</f>
        <v>#DIV/0!</v>
      </c>
    </row>
    <row r="15" spans="1:5" ht="18" customHeight="1">
      <c r="A15" s="83" t="s">
        <v>157</v>
      </c>
      <c r="B15" s="84" t="e">
        <f aca="true" t="shared" si="3" ref="B15:B27">E14*$D$4/$D$6</f>
        <v>#DIV/0!</v>
      </c>
      <c r="C15" s="84" t="e">
        <f t="shared" si="0"/>
        <v>#DIV/0!</v>
      </c>
      <c r="D15" s="84" t="e">
        <f t="shared" si="1"/>
        <v>#DIV/0!</v>
      </c>
      <c r="E15" s="84" t="e">
        <f t="shared" si="2"/>
        <v>#DIV/0!</v>
      </c>
    </row>
    <row r="16" spans="1:5" ht="18" customHeight="1">
      <c r="A16" s="83" t="s">
        <v>158</v>
      </c>
      <c r="B16" s="84" t="e">
        <f t="shared" si="3"/>
        <v>#DIV/0!</v>
      </c>
      <c r="C16" s="84" t="e">
        <f t="shared" si="0"/>
        <v>#DIV/0!</v>
      </c>
      <c r="D16" s="84" t="e">
        <f t="shared" si="1"/>
        <v>#DIV/0!</v>
      </c>
      <c r="E16" s="84" t="e">
        <f t="shared" si="2"/>
        <v>#DIV/0!</v>
      </c>
    </row>
    <row r="17" spans="1:5" ht="18" customHeight="1">
      <c r="A17" s="83" t="s">
        <v>159</v>
      </c>
      <c r="B17" s="84" t="e">
        <f t="shared" si="3"/>
        <v>#DIV/0!</v>
      </c>
      <c r="C17" s="84" t="e">
        <f t="shared" si="0"/>
        <v>#DIV/0!</v>
      </c>
      <c r="D17" s="84" t="e">
        <f t="shared" si="1"/>
        <v>#DIV/0!</v>
      </c>
      <c r="E17" s="84" t="e">
        <f t="shared" si="2"/>
        <v>#DIV/0!</v>
      </c>
    </row>
    <row r="18" spans="1:5" ht="18" customHeight="1">
      <c r="A18" s="83" t="s">
        <v>160</v>
      </c>
      <c r="B18" s="84" t="e">
        <f t="shared" si="3"/>
        <v>#DIV/0!</v>
      </c>
      <c r="C18" s="84" t="e">
        <f t="shared" si="0"/>
        <v>#DIV/0!</v>
      </c>
      <c r="D18" s="84" t="e">
        <f t="shared" si="1"/>
        <v>#DIV/0!</v>
      </c>
      <c r="E18" s="84" t="e">
        <f t="shared" si="2"/>
        <v>#DIV/0!</v>
      </c>
    </row>
    <row r="19" spans="1:5" ht="18" customHeight="1">
      <c r="A19" s="83" t="s">
        <v>161</v>
      </c>
      <c r="B19" s="84" t="e">
        <f t="shared" si="3"/>
        <v>#DIV/0!</v>
      </c>
      <c r="C19" s="84" t="e">
        <f t="shared" si="0"/>
        <v>#DIV/0!</v>
      </c>
      <c r="D19" s="84" t="e">
        <f t="shared" si="1"/>
        <v>#DIV/0!</v>
      </c>
      <c r="E19" s="84" t="e">
        <f t="shared" si="2"/>
        <v>#DIV/0!</v>
      </c>
    </row>
    <row r="20" spans="1:5" ht="18" customHeight="1">
      <c r="A20" s="83" t="s">
        <v>162</v>
      </c>
      <c r="B20" s="84" t="e">
        <f t="shared" si="3"/>
        <v>#DIV/0!</v>
      </c>
      <c r="C20" s="84" t="e">
        <f t="shared" si="0"/>
        <v>#DIV/0!</v>
      </c>
      <c r="D20" s="84" t="e">
        <f t="shared" si="1"/>
        <v>#DIV/0!</v>
      </c>
      <c r="E20" s="84" t="e">
        <f t="shared" si="2"/>
        <v>#DIV/0!</v>
      </c>
    </row>
    <row r="21" spans="1:5" ht="18" customHeight="1">
      <c r="A21" s="83" t="s">
        <v>163</v>
      </c>
      <c r="B21" s="84" t="e">
        <f t="shared" si="3"/>
        <v>#DIV/0!</v>
      </c>
      <c r="C21" s="84" t="e">
        <f t="shared" si="0"/>
        <v>#DIV/0!</v>
      </c>
      <c r="D21" s="84" t="e">
        <f t="shared" si="1"/>
        <v>#DIV/0!</v>
      </c>
      <c r="E21" s="84" t="e">
        <f t="shared" si="2"/>
        <v>#DIV/0!</v>
      </c>
    </row>
    <row r="22" spans="1:5" ht="18" customHeight="1">
      <c r="A22" s="83" t="s">
        <v>164</v>
      </c>
      <c r="B22" s="84" t="e">
        <f t="shared" si="3"/>
        <v>#DIV/0!</v>
      </c>
      <c r="C22" s="84" t="e">
        <f t="shared" si="0"/>
        <v>#DIV/0!</v>
      </c>
      <c r="D22" s="84" t="e">
        <f t="shared" si="1"/>
        <v>#DIV/0!</v>
      </c>
      <c r="E22" s="84" t="e">
        <f t="shared" si="2"/>
        <v>#DIV/0!</v>
      </c>
    </row>
    <row r="23" spans="1:5" ht="18" customHeight="1">
      <c r="A23" s="83" t="s">
        <v>165</v>
      </c>
      <c r="B23" s="84" t="e">
        <f t="shared" si="3"/>
        <v>#DIV/0!</v>
      </c>
      <c r="C23" s="84" t="e">
        <f t="shared" si="0"/>
        <v>#DIV/0!</v>
      </c>
      <c r="D23" s="84" t="e">
        <f t="shared" si="1"/>
        <v>#DIV/0!</v>
      </c>
      <c r="E23" s="84" t="e">
        <f t="shared" si="2"/>
        <v>#DIV/0!</v>
      </c>
    </row>
    <row r="24" spans="1:5" ht="18" customHeight="1">
      <c r="A24" s="83" t="s">
        <v>166</v>
      </c>
      <c r="B24" s="84" t="e">
        <f t="shared" si="3"/>
        <v>#DIV/0!</v>
      </c>
      <c r="C24" s="84" t="e">
        <f t="shared" si="0"/>
        <v>#DIV/0!</v>
      </c>
      <c r="D24" s="84" t="e">
        <f t="shared" si="1"/>
        <v>#DIV/0!</v>
      </c>
      <c r="E24" s="84" t="e">
        <f t="shared" si="2"/>
        <v>#DIV/0!</v>
      </c>
    </row>
    <row r="25" spans="1:5" ht="18" customHeight="1">
      <c r="A25" s="83" t="s">
        <v>167</v>
      </c>
      <c r="B25" s="84" t="e">
        <f t="shared" si="3"/>
        <v>#DIV/0!</v>
      </c>
      <c r="C25" s="84" t="e">
        <f t="shared" si="0"/>
        <v>#DIV/0!</v>
      </c>
      <c r="D25" s="84" t="e">
        <f t="shared" si="1"/>
        <v>#DIV/0!</v>
      </c>
      <c r="E25" s="84" t="e">
        <f t="shared" si="2"/>
        <v>#DIV/0!</v>
      </c>
    </row>
    <row r="26" spans="1:5" ht="18" customHeight="1">
      <c r="A26" s="83" t="s">
        <v>168</v>
      </c>
      <c r="B26" s="84" t="e">
        <f t="shared" si="3"/>
        <v>#DIV/0!</v>
      </c>
      <c r="C26" s="84" t="e">
        <f t="shared" si="0"/>
        <v>#DIV/0!</v>
      </c>
      <c r="D26" s="84" t="e">
        <f t="shared" si="1"/>
        <v>#DIV/0!</v>
      </c>
      <c r="E26" s="84" t="e">
        <f t="shared" si="2"/>
        <v>#DIV/0!</v>
      </c>
    </row>
    <row r="27" spans="1:5" ht="18" customHeight="1">
      <c r="A27" s="83" t="s">
        <v>169</v>
      </c>
      <c r="B27" s="84" t="e">
        <f t="shared" si="3"/>
        <v>#DIV/0!</v>
      </c>
      <c r="C27" s="84" t="e">
        <f t="shared" si="0"/>
        <v>#DIV/0!</v>
      </c>
      <c r="D27" s="84" t="e">
        <f t="shared" si="1"/>
        <v>#DIV/0!</v>
      </c>
      <c r="E27" s="84" t="e">
        <f t="shared" si="2"/>
        <v>#DIV/0!</v>
      </c>
    </row>
    <row r="28" spans="1:5" ht="18" customHeight="1">
      <c r="A28" s="83" t="s">
        <v>170</v>
      </c>
      <c r="B28" s="84" t="e">
        <f>E27*$D$4/$D$6</f>
        <v>#DIV/0!</v>
      </c>
      <c r="C28" s="84" t="e">
        <f>D28-B28</f>
        <v>#DIV/0!</v>
      </c>
      <c r="D28" s="84" t="e">
        <f t="shared" si="1"/>
        <v>#DIV/0!</v>
      </c>
      <c r="E28" s="84" t="e">
        <f>E27-C28</f>
        <v>#DIV/0!</v>
      </c>
    </row>
    <row r="29" spans="1:5" ht="16.5" customHeight="1">
      <c r="A29" s="83"/>
      <c r="B29" s="84"/>
      <c r="C29" s="84"/>
      <c r="D29" s="84"/>
      <c r="E29" s="84"/>
    </row>
    <row r="30" spans="1:5" ht="14.25" customHeight="1">
      <c r="A30" s="83"/>
      <c r="B30" s="84"/>
      <c r="C30" s="84"/>
      <c r="D30" s="84"/>
      <c r="E30" s="84"/>
    </row>
    <row r="31" spans="1:5" ht="15" customHeight="1">
      <c r="A31" s="83"/>
      <c r="B31" s="84"/>
      <c r="C31" s="84"/>
      <c r="D31" s="84"/>
      <c r="E31" s="84"/>
    </row>
    <row r="32" spans="1:5" ht="19.5" customHeight="1">
      <c r="A32" s="83"/>
      <c r="B32" s="84"/>
      <c r="C32" s="84"/>
      <c r="D32" s="84"/>
      <c r="E32" s="84"/>
    </row>
    <row r="33" ht="18.75" customHeight="1"/>
    <row r="34" spans="1:5" ht="20.25" customHeight="1">
      <c r="A34" s="266" t="s">
        <v>239</v>
      </c>
      <c r="B34" s="267"/>
      <c r="C34" s="267"/>
      <c r="D34" s="267"/>
      <c r="E34" s="267"/>
    </row>
    <row r="35" spans="1:5" ht="20.25" customHeight="1">
      <c r="A35" s="261" t="s">
        <v>173</v>
      </c>
      <c r="B35" s="262"/>
      <c r="C35" s="262"/>
      <c r="D35" s="262"/>
      <c r="E35" s="263"/>
    </row>
    <row r="36" spans="1:5" ht="18.75" customHeight="1">
      <c r="A36" s="264" t="s">
        <v>112</v>
      </c>
      <c r="B36" s="265"/>
      <c r="C36" s="265"/>
      <c r="D36" s="81">
        <f>'ΧΡΗΜΑΤΟΔΟΤΙΚΟ ΣΧΗΜΑ'!B7</f>
        <v>0</v>
      </c>
      <c r="E36" s="75"/>
    </row>
    <row r="37" spans="1:5" ht="18.75" customHeight="1">
      <c r="A37" s="264" t="s">
        <v>113</v>
      </c>
      <c r="B37" s="265"/>
      <c r="C37" s="265"/>
      <c r="D37" s="76">
        <v>0</v>
      </c>
      <c r="E37" s="77"/>
    </row>
    <row r="38" spans="1:5" ht="18.75" customHeight="1">
      <c r="A38" s="264" t="s">
        <v>114</v>
      </c>
      <c r="B38" s="265"/>
      <c r="C38" s="265"/>
      <c r="D38" s="78"/>
      <c r="E38" s="77" t="s">
        <v>171</v>
      </c>
    </row>
    <row r="39" spans="1:5" ht="18.75" customHeight="1">
      <c r="A39" s="264" t="s">
        <v>172</v>
      </c>
      <c r="B39" s="265"/>
      <c r="C39" s="265"/>
      <c r="D39" s="134"/>
      <c r="E39" s="135"/>
    </row>
    <row r="40" spans="1:5" ht="18.75" customHeight="1">
      <c r="A40" s="264" t="s">
        <v>115</v>
      </c>
      <c r="B40" s="265"/>
      <c r="C40" s="265"/>
      <c r="D40" s="79"/>
      <c r="E40" s="77" t="s">
        <v>171</v>
      </c>
    </row>
    <row r="41" spans="1:5" ht="22.5" customHeight="1">
      <c r="A41" s="264" t="s">
        <v>153</v>
      </c>
      <c r="B41" s="265"/>
      <c r="C41" s="265"/>
      <c r="D41" s="79"/>
      <c r="E41" s="77"/>
    </row>
    <row r="42" spans="1:5" ht="32.25" customHeight="1">
      <c r="A42" s="264" t="s">
        <v>116</v>
      </c>
      <c r="B42" s="265"/>
      <c r="C42" s="265"/>
      <c r="D42" s="79"/>
      <c r="E42" s="80"/>
    </row>
    <row r="43" spans="1:5" ht="17.25" customHeight="1">
      <c r="A43" s="264" t="s">
        <v>174</v>
      </c>
      <c r="B43" s="265"/>
      <c r="C43" s="265"/>
      <c r="D43" s="81" t="e">
        <f>(D36+D41)/((D38-D40)*D39)</f>
        <v>#DIV/0!</v>
      </c>
      <c r="E43" s="77"/>
    </row>
    <row r="44" ht="6" customHeight="1"/>
    <row r="45" spans="1:5" ht="27.75" customHeight="1">
      <c r="A45" s="82" t="s">
        <v>154</v>
      </c>
      <c r="B45" s="78" t="s">
        <v>119</v>
      </c>
      <c r="C45" s="78" t="s">
        <v>120</v>
      </c>
      <c r="D45" s="142" t="s">
        <v>232</v>
      </c>
      <c r="E45" s="141" t="s">
        <v>121</v>
      </c>
    </row>
    <row r="46" spans="1:5" ht="27.75" customHeight="1">
      <c r="A46" s="136" t="s">
        <v>155</v>
      </c>
      <c r="B46" s="84"/>
      <c r="C46" s="84"/>
      <c r="D46" s="84"/>
      <c r="E46" s="84">
        <f>D36+D41</f>
        <v>0</v>
      </c>
    </row>
    <row r="47" spans="1:5" ht="18" customHeight="1">
      <c r="A47" s="83" t="s">
        <v>156</v>
      </c>
      <c r="B47" s="84" t="e">
        <f>E46*$D$37/$D$39</f>
        <v>#DIV/0!</v>
      </c>
      <c r="C47" s="84" t="e">
        <f aca="true" t="shared" si="4" ref="C47:C61">$D$43</f>
        <v>#DIV/0!</v>
      </c>
      <c r="D47" s="84" t="e">
        <f>B47+C47</f>
        <v>#DIV/0!</v>
      </c>
      <c r="E47" s="84" t="e">
        <f aca="true" t="shared" si="5" ref="E47:E61">E46-C47</f>
        <v>#DIV/0!</v>
      </c>
    </row>
    <row r="48" spans="1:5" ht="18" customHeight="1">
      <c r="A48" s="83" t="s">
        <v>157</v>
      </c>
      <c r="B48" s="84" t="e">
        <f aca="true" t="shared" si="6" ref="B48:B61">E47*$D$37/$D$39</f>
        <v>#DIV/0!</v>
      </c>
      <c r="C48" s="84" t="e">
        <f t="shared" si="4"/>
        <v>#DIV/0!</v>
      </c>
      <c r="D48" s="84" t="e">
        <f aca="true" t="shared" si="7" ref="D48:D61">B48+C48</f>
        <v>#DIV/0!</v>
      </c>
      <c r="E48" s="84" t="e">
        <f t="shared" si="5"/>
        <v>#DIV/0!</v>
      </c>
    </row>
    <row r="49" spans="1:5" ht="18" customHeight="1">
      <c r="A49" s="83" t="s">
        <v>158</v>
      </c>
      <c r="B49" s="84" t="e">
        <f t="shared" si="6"/>
        <v>#DIV/0!</v>
      </c>
      <c r="C49" s="84" t="e">
        <f t="shared" si="4"/>
        <v>#DIV/0!</v>
      </c>
      <c r="D49" s="84" t="e">
        <f t="shared" si="7"/>
        <v>#DIV/0!</v>
      </c>
      <c r="E49" s="84" t="e">
        <f t="shared" si="5"/>
        <v>#DIV/0!</v>
      </c>
    </row>
    <row r="50" spans="1:5" ht="18" customHeight="1">
      <c r="A50" s="83" t="s">
        <v>159</v>
      </c>
      <c r="B50" s="84" t="e">
        <f t="shared" si="6"/>
        <v>#DIV/0!</v>
      </c>
      <c r="C50" s="84" t="e">
        <f t="shared" si="4"/>
        <v>#DIV/0!</v>
      </c>
      <c r="D50" s="84" t="e">
        <f t="shared" si="7"/>
        <v>#DIV/0!</v>
      </c>
      <c r="E50" s="84" t="e">
        <f t="shared" si="5"/>
        <v>#DIV/0!</v>
      </c>
    </row>
    <row r="51" spans="1:5" ht="18" customHeight="1">
      <c r="A51" s="83" t="s">
        <v>160</v>
      </c>
      <c r="B51" s="84" t="e">
        <f t="shared" si="6"/>
        <v>#DIV/0!</v>
      </c>
      <c r="C51" s="84" t="e">
        <f t="shared" si="4"/>
        <v>#DIV/0!</v>
      </c>
      <c r="D51" s="84" t="e">
        <f t="shared" si="7"/>
        <v>#DIV/0!</v>
      </c>
      <c r="E51" s="84" t="e">
        <f t="shared" si="5"/>
        <v>#DIV/0!</v>
      </c>
    </row>
    <row r="52" spans="1:5" ht="18" customHeight="1">
      <c r="A52" s="83" t="s">
        <v>161</v>
      </c>
      <c r="B52" s="84" t="e">
        <f t="shared" si="6"/>
        <v>#DIV/0!</v>
      </c>
      <c r="C52" s="84" t="e">
        <f t="shared" si="4"/>
        <v>#DIV/0!</v>
      </c>
      <c r="D52" s="84" t="e">
        <f t="shared" si="7"/>
        <v>#DIV/0!</v>
      </c>
      <c r="E52" s="84" t="e">
        <f t="shared" si="5"/>
        <v>#DIV/0!</v>
      </c>
    </row>
    <row r="53" spans="1:5" ht="18" customHeight="1">
      <c r="A53" s="83" t="s">
        <v>162</v>
      </c>
      <c r="B53" s="84" t="e">
        <f t="shared" si="6"/>
        <v>#DIV/0!</v>
      </c>
      <c r="C53" s="84" t="e">
        <f t="shared" si="4"/>
        <v>#DIV/0!</v>
      </c>
      <c r="D53" s="84" t="e">
        <f t="shared" si="7"/>
        <v>#DIV/0!</v>
      </c>
      <c r="E53" s="84" t="e">
        <f t="shared" si="5"/>
        <v>#DIV/0!</v>
      </c>
    </row>
    <row r="54" spans="1:5" ht="18" customHeight="1">
      <c r="A54" s="83" t="s">
        <v>163</v>
      </c>
      <c r="B54" s="84" t="e">
        <f t="shared" si="6"/>
        <v>#DIV/0!</v>
      </c>
      <c r="C54" s="84" t="e">
        <f t="shared" si="4"/>
        <v>#DIV/0!</v>
      </c>
      <c r="D54" s="84" t="e">
        <f t="shared" si="7"/>
        <v>#DIV/0!</v>
      </c>
      <c r="E54" s="84" t="e">
        <f t="shared" si="5"/>
        <v>#DIV/0!</v>
      </c>
    </row>
    <row r="55" spans="1:5" ht="18" customHeight="1">
      <c r="A55" s="83" t="s">
        <v>164</v>
      </c>
      <c r="B55" s="84" t="e">
        <f t="shared" si="6"/>
        <v>#DIV/0!</v>
      </c>
      <c r="C55" s="84" t="e">
        <f t="shared" si="4"/>
        <v>#DIV/0!</v>
      </c>
      <c r="D55" s="84" t="e">
        <f t="shared" si="7"/>
        <v>#DIV/0!</v>
      </c>
      <c r="E55" s="84" t="e">
        <f t="shared" si="5"/>
        <v>#DIV/0!</v>
      </c>
    </row>
    <row r="56" spans="1:5" ht="18" customHeight="1">
      <c r="A56" s="83" t="s">
        <v>165</v>
      </c>
      <c r="B56" s="84" t="e">
        <f t="shared" si="6"/>
        <v>#DIV/0!</v>
      </c>
      <c r="C56" s="84" t="e">
        <f t="shared" si="4"/>
        <v>#DIV/0!</v>
      </c>
      <c r="D56" s="84" t="e">
        <f t="shared" si="7"/>
        <v>#DIV/0!</v>
      </c>
      <c r="E56" s="84" t="e">
        <f t="shared" si="5"/>
        <v>#DIV/0!</v>
      </c>
    </row>
    <row r="57" spans="1:5" ht="18" customHeight="1">
      <c r="A57" s="83" t="s">
        <v>166</v>
      </c>
      <c r="B57" s="84" t="e">
        <f t="shared" si="6"/>
        <v>#DIV/0!</v>
      </c>
      <c r="C57" s="84" t="e">
        <f t="shared" si="4"/>
        <v>#DIV/0!</v>
      </c>
      <c r="D57" s="84" t="e">
        <f t="shared" si="7"/>
        <v>#DIV/0!</v>
      </c>
      <c r="E57" s="84" t="e">
        <f t="shared" si="5"/>
        <v>#DIV/0!</v>
      </c>
    </row>
    <row r="58" spans="1:5" ht="18" customHeight="1">
      <c r="A58" s="83" t="s">
        <v>167</v>
      </c>
      <c r="B58" s="84" t="e">
        <f t="shared" si="6"/>
        <v>#DIV/0!</v>
      </c>
      <c r="C58" s="84" t="e">
        <f t="shared" si="4"/>
        <v>#DIV/0!</v>
      </c>
      <c r="D58" s="84" t="e">
        <f t="shared" si="7"/>
        <v>#DIV/0!</v>
      </c>
      <c r="E58" s="84" t="e">
        <f t="shared" si="5"/>
        <v>#DIV/0!</v>
      </c>
    </row>
    <row r="59" spans="1:5" ht="18" customHeight="1">
      <c r="A59" s="83" t="s">
        <v>168</v>
      </c>
      <c r="B59" s="84" t="e">
        <f t="shared" si="6"/>
        <v>#DIV/0!</v>
      </c>
      <c r="C59" s="84" t="e">
        <f t="shared" si="4"/>
        <v>#DIV/0!</v>
      </c>
      <c r="D59" s="84" t="e">
        <f t="shared" si="7"/>
        <v>#DIV/0!</v>
      </c>
      <c r="E59" s="84" t="e">
        <f t="shared" si="5"/>
        <v>#DIV/0!</v>
      </c>
    </row>
    <row r="60" spans="1:5" ht="18" customHeight="1">
      <c r="A60" s="83" t="s">
        <v>169</v>
      </c>
      <c r="B60" s="84" t="e">
        <f t="shared" si="6"/>
        <v>#DIV/0!</v>
      </c>
      <c r="C60" s="84" t="e">
        <f t="shared" si="4"/>
        <v>#DIV/0!</v>
      </c>
      <c r="D60" s="84" t="e">
        <f t="shared" si="7"/>
        <v>#DIV/0!</v>
      </c>
      <c r="E60" s="84" t="e">
        <f t="shared" si="5"/>
        <v>#DIV/0!</v>
      </c>
    </row>
    <row r="61" spans="1:5" ht="18" customHeight="1">
      <c r="A61" s="83" t="s">
        <v>170</v>
      </c>
      <c r="B61" s="84" t="e">
        <f t="shared" si="6"/>
        <v>#DIV/0!</v>
      </c>
      <c r="C61" s="84" t="e">
        <f t="shared" si="4"/>
        <v>#DIV/0!</v>
      </c>
      <c r="D61" s="84" t="e">
        <f t="shared" si="7"/>
        <v>#DIV/0!</v>
      </c>
      <c r="E61" s="84" t="e">
        <f t="shared" si="5"/>
        <v>#DIV/0!</v>
      </c>
    </row>
    <row r="62" spans="1:5" ht="16.5" customHeight="1">
      <c r="A62" s="83"/>
      <c r="B62" s="84"/>
      <c r="C62" s="84"/>
      <c r="D62" s="84"/>
      <c r="E62" s="84"/>
    </row>
    <row r="63" spans="1:5" ht="14.25" customHeight="1">
      <c r="A63" s="83"/>
      <c r="B63" s="84"/>
      <c r="C63" s="84"/>
      <c r="D63" s="84"/>
      <c r="E63" s="84"/>
    </row>
    <row r="64" spans="1:5" ht="15" customHeight="1">
      <c r="A64" s="83"/>
      <c r="B64" s="84"/>
      <c r="C64" s="84"/>
      <c r="D64" s="84"/>
      <c r="E64" s="84"/>
    </row>
    <row r="65" spans="1:5" ht="15" customHeight="1">
      <c r="A65" s="83"/>
      <c r="B65" s="84"/>
      <c r="C65" s="84"/>
      <c r="D65" s="84"/>
      <c r="E65" s="84"/>
    </row>
    <row r="67" spans="1:5" s="11" customFormat="1" ht="53.25" customHeight="1">
      <c r="A67" s="268" t="s">
        <v>238</v>
      </c>
      <c r="B67" s="269"/>
      <c r="C67" s="269"/>
      <c r="D67" s="269"/>
      <c r="E67" s="270"/>
    </row>
    <row r="69" s="138" customFormat="1" ht="24" customHeight="1">
      <c r="B69" s="139" t="s">
        <v>177</v>
      </c>
    </row>
    <row r="70" spans="1:11" s="138" customFormat="1" ht="19.5" customHeight="1">
      <c r="A70" s="140"/>
      <c r="B70" s="199" t="s">
        <v>26</v>
      </c>
      <c r="C70" s="199" t="s">
        <v>27</v>
      </c>
      <c r="D70" s="199" t="s">
        <v>33</v>
      </c>
      <c r="E70" s="199" t="s">
        <v>34</v>
      </c>
      <c r="F70" s="199" t="s">
        <v>35</v>
      </c>
      <c r="G70" s="199" t="s">
        <v>37</v>
      </c>
      <c r="H70" s="199" t="s">
        <v>38</v>
      </c>
      <c r="I70" s="199" t="s">
        <v>39</v>
      </c>
      <c r="J70" s="199" t="s">
        <v>40</v>
      </c>
      <c r="K70" s="199" t="s">
        <v>41</v>
      </c>
    </row>
    <row r="71" spans="1:11" s="138" customFormat="1" ht="19.5" customHeight="1">
      <c r="A71" s="144" t="s">
        <v>119</v>
      </c>
      <c r="B71" s="211"/>
      <c r="C71" s="211"/>
      <c r="D71" s="211"/>
      <c r="E71" s="211"/>
      <c r="F71" s="211"/>
      <c r="G71" s="211"/>
      <c r="H71" s="211"/>
      <c r="I71" s="211"/>
      <c r="J71" s="211"/>
      <c r="K71" s="211"/>
    </row>
    <row r="72" spans="1:11" s="138" customFormat="1" ht="19.5" customHeight="1">
      <c r="A72" s="144" t="s">
        <v>175</v>
      </c>
      <c r="B72" s="211"/>
      <c r="C72" s="211"/>
      <c r="D72" s="211"/>
      <c r="E72" s="211"/>
      <c r="F72" s="211"/>
      <c r="G72" s="211"/>
      <c r="H72" s="211"/>
      <c r="I72" s="211"/>
      <c r="J72" s="211"/>
      <c r="K72" s="211"/>
    </row>
    <row r="73" spans="1:11" s="138" customFormat="1" ht="19.5" customHeight="1">
      <c r="A73" s="144" t="s">
        <v>176</v>
      </c>
      <c r="B73" s="224">
        <f>B71+B72</f>
        <v>0</v>
      </c>
      <c r="C73" s="224">
        <f aca="true" t="shared" si="8" ref="C73:K73">C71+C72</f>
        <v>0</v>
      </c>
      <c r="D73" s="224">
        <f t="shared" si="8"/>
        <v>0</v>
      </c>
      <c r="E73" s="224">
        <f t="shared" si="8"/>
        <v>0</v>
      </c>
      <c r="F73" s="224">
        <f t="shared" si="8"/>
        <v>0</v>
      </c>
      <c r="G73" s="224">
        <f t="shared" si="8"/>
        <v>0</v>
      </c>
      <c r="H73" s="224">
        <f t="shared" si="8"/>
        <v>0</v>
      </c>
      <c r="I73" s="224">
        <f t="shared" si="8"/>
        <v>0</v>
      </c>
      <c r="J73" s="224">
        <f t="shared" si="8"/>
        <v>0</v>
      </c>
      <c r="K73" s="224">
        <f t="shared" si="8"/>
        <v>0</v>
      </c>
    </row>
  </sheetData>
  <sheetProtection/>
  <mergeCells count="21">
    <mergeCell ref="A67:E67"/>
    <mergeCell ref="A34:E34"/>
    <mergeCell ref="A35:E35"/>
    <mergeCell ref="A36:C36"/>
    <mergeCell ref="A41:C41"/>
    <mergeCell ref="A42:C42"/>
    <mergeCell ref="A43:C43"/>
    <mergeCell ref="A37:C37"/>
    <mergeCell ref="A40:C40"/>
    <mergeCell ref="A7:C7"/>
    <mergeCell ref="A10:C10"/>
    <mergeCell ref="A9:C9"/>
    <mergeCell ref="A6:C6"/>
    <mergeCell ref="A39:C39"/>
    <mergeCell ref="A8:C8"/>
    <mergeCell ref="A2:E2"/>
    <mergeCell ref="A38:C38"/>
    <mergeCell ref="A1:E1"/>
    <mergeCell ref="A3:C3"/>
    <mergeCell ref="A4:C4"/>
    <mergeCell ref="A5:C5"/>
  </mergeCells>
  <printOptions/>
  <pageMargins left="0.75" right="0.23" top="0.72" bottom="1" header="0.29" footer="0.5"/>
  <pageSetup fitToHeight="1" fitToWidth="1" horizontalDpi="300" verticalDpi="300" orientation="portrait" paperSize="9" scale="88" r:id="rId3"/>
  <ignoredErrors>
    <ignoredError sqref="E13 E46 B73:K73 D3 D36" emptyCellReference="1"/>
    <ignoredError sqref="C14:E28 C47:E61" evalError="1"/>
    <ignoredError sqref="B14:B28 B47:B61 D43 D10" emptyCellReference="1" evalError="1"/>
  </ignoredErrors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showGridLines="0" zoomScale="80" zoomScaleNormal="80" zoomScalePageLayoutView="0" workbookViewId="0" topLeftCell="A55">
      <selection activeCell="I64" sqref="I64"/>
    </sheetView>
  </sheetViews>
  <sheetFormatPr defaultColWidth="9.00390625" defaultRowHeight="12.75"/>
  <cols>
    <col min="1" max="1" width="21.00390625" style="74" customWidth="1"/>
    <col min="2" max="5" width="18.00390625" style="74" customWidth="1"/>
    <col min="6" max="11" width="16.25390625" style="74" customWidth="1"/>
    <col min="12" max="16384" width="9.125" style="74" customWidth="1"/>
  </cols>
  <sheetData>
    <row r="1" spans="1:5" ht="20.25" customHeight="1">
      <c r="A1" s="266" t="s">
        <v>239</v>
      </c>
      <c r="B1" s="267"/>
      <c r="C1" s="267"/>
      <c r="D1" s="267"/>
      <c r="E1" s="267"/>
    </row>
    <row r="2" spans="1:5" ht="20.25" customHeight="1">
      <c r="A2" s="261" t="s">
        <v>245</v>
      </c>
      <c r="B2" s="262"/>
      <c r="C2" s="262"/>
      <c r="D2" s="262"/>
      <c r="E2" s="263"/>
    </row>
    <row r="3" spans="1:5" ht="18.75" customHeight="1">
      <c r="A3" s="264" t="s">
        <v>112</v>
      </c>
      <c r="B3" s="265"/>
      <c r="C3" s="265"/>
      <c r="D3" s="81">
        <f>'ΧΡΗΜΑΤΟΔΟΤΙΚΟ ΣΧΗΜΑ'!B8</f>
        <v>0</v>
      </c>
      <c r="E3" s="75"/>
    </row>
    <row r="4" spans="1:5" ht="18.75" customHeight="1">
      <c r="A4" s="264" t="s">
        <v>113</v>
      </c>
      <c r="B4" s="265"/>
      <c r="C4" s="265"/>
      <c r="D4" s="76">
        <v>0</v>
      </c>
      <c r="E4" s="77"/>
    </row>
    <row r="5" spans="1:5" ht="18.75" customHeight="1">
      <c r="A5" s="264" t="s">
        <v>114</v>
      </c>
      <c r="B5" s="265"/>
      <c r="C5" s="265"/>
      <c r="D5" s="78"/>
      <c r="E5" s="77" t="s">
        <v>171</v>
      </c>
    </row>
    <row r="6" spans="1:5" ht="18.75" customHeight="1">
      <c r="A6" s="264" t="s">
        <v>172</v>
      </c>
      <c r="B6" s="265"/>
      <c r="C6" s="265"/>
      <c r="D6" s="134"/>
      <c r="E6" s="135"/>
    </row>
    <row r="7" spans="1:5" ht="18.75" customHeight="1">
      <c r="A7" s="264" t="s">
        <v>115</v>
      </c>
      <c r="B7" s="265"/>
      <c r="C7" s="265"/>
      <c r="D7" s="79"/>
      <c r="E7" s="77" t="s">
        <v>171</v>
      </c>
    </row>
    <row r="8" spans="1:5" ht="22.5" customHeight="1">
      <c r="A8" s="264" t="s">
        <v>153</v>
      </c>
      <c r="B8" s="265"/>
      <c r="C8" s="265"/>
      <c r="D8" s="79"/>
      <c r="E8" s="77"/>
    </row>
    <row r="9" spans="1:7" ht="32.25" customHeight="1">
      <c r="A9" s="264" t="s">
        <v>116</v>
      </c>
      <c r="B9" s="265"/>
      <c r="C9" s="265"/>
      <c r="D9" s="79"/>
      <c r="E9" s="80"/>
      <c r="G9" s="74" t="s">
        <v>117</v>
      </c>
    </row>
    <row r="10" spans="1:5" ht="17.25" customHeight="1">
      <c r="A10" s="264" t="s">
        <v>118</v>
      </c>
      <c r="B10" s="265"/>
      <c r="C10" s="265"/>
      <c r="D10" s="81" t="e">
        <f>-PMT(D4/D6,(D5-D7)*D6,D3+D8,0,0)</f>
        <v>#DIV/0!</v>
      </c>
      <c r="E10" s="77"/>
    </row>
    <row r="11" ht="6" customHeight="1"/>
    <row r="12" spans="1:5" ht="24" customHeight="1">
      <c r="A12" s="141" t="s">
        <v>154</v>
      </c>
      <c r="B12" s="142" t="s">
        <v>119</v>
      </c>
      <c r="C12" s="142" t="s">
        <v>120</v>
      </c>
      <c r="D12" s="142" t="s">
        <v>232</v>
      </c>
      <c r="E12" s="141" t="s">
        <v>121</v>
      </c>
    </row>
    <row r="13" spans="1:5" ht="25.5" customHeight="1">
      <c r="A13" s="136" t="s">
        <v>189</v>
      </c>
      <c r="B13" s="143"/>
      <c r="C13" s="143"/>
      <c r="D13" s="143"/>
      <c r="E13" s="143">
        <f>D3+D8</f>
        <v>0</v>
      </c>
    </row>
    <row r="14" spans="1:5" ht="18" customHeight="1">
      <c r="A14" s="83" t="s">
        <v>156</v>
      </c>
      <c r="B14" s="84" t="e">
        <f>E13*$D$4/$D$6</f>
        <v>#DIV/0!</v>
      </c>
      <c r="C14" s="84" t="e">
        <f aca="true" t="shared" si="0" ref="C14:C27">D14-B14</f>
        <v>#DIV/0!</v>
      </c>
      <c r="D14" s="84" t="e">
        <f aca="true" t="shared" si="1" ref="D14:D28">$D$10</f>
        <v>#DIV/0!</v>
      </c>
      <c r="E14" s="84" t="e">
        <f aca="true" t="shared" si="2" ref="E14:E27">E13-C14</f>
        <v>#DIV/0!</v>
      </c>
    </row>
    <row r="15" spans="1:5" ht="18" customHeight="1">
      <c r="A15" s="83" t="s">
        <v>157</v>
      </c>
      <c r="B15" s="84" t="e">
        <f aca="true" t="shared" si="3" ref="B15:B27">E14*$D$4/$D$6</f>
        <v>#DIV/0!</v>
      </c>
      <c r="C15" s="84" t="e">
        <f t="shared" si="0"/>
        <v>#DIV/0!</v>
      </c>
      <c r="D15" s="84" t="e">
        <f t="shared" si="1"/>
        <v>#DIV/0!</v>
      </c>
      <c r="E15" s="84" t="e">
        <f t="shared" si="2"/>
        <v>#DIV/0!</v>
      </c>
    </row>
    <row r="16" spans="1:5" ht="18" customHeight="1">
      <c r="A16" s="83" t="s">
        <v>158</v>
      </c>
      <c r="B16" s="84" t="e">
        <f t="shared" si="3"/>
        <v>#DIV/0!</v>
      </c>
      <c r="C16" s="84" t="e">
        <f t="shared" si="0"/>
        <v>#DIV/0!</v>
      </c>
      <c r="D16" s="84" t="e">
        <f t="shared" si="1"/>
        <v>#DIV/0!</v>
      </c>
      <c r="E16" s="84" t="e">
        <f t="shared" si="2"/>
        <v>#DIV/0!</v>
      </c>
    </row>
    <row r="17" spans="1:5" ht="18" customHeight="1">
      <c r="A17" s="83" t="s">
        <v>159</v>
      </c>
      <c r="B17" s="84" t="e">
        <f t="shared" si="3"/>
        <v>#DIV/0!</v>
      </c>
      <c r="C17" s="84" t="e">
        <f t="shared" si="0"/>
        <v>#DIV/0!</v>
      </c>
      <c r="D17" s="84" t="e">
        <f t="shared" si="1"/>
        <v>#DIV/0!</v>
      </c>
      <c r="E17" s="84" t="e">
        <f t="shared" si="2"/>
        <v>#DIV/0!</v>
      </c>
    </row>
    <row r="18" spans="1:5" ht="18" customHeight="1">
      <c r="A18" s="83" t="s">
        <v>160</v>
      </c>
      <c r="B18" s="84" t="e">
        <f t="shared" si="3"/>
        <v>#DIV/0!</v>
      </c>
      <c r="C18" s="84" t="e">
        <f t="shared" si="0"/>
        <v>#DIV/0!</v>
      </c>
      <c r="D18" s="84" t="e">
        <f t="shared" si="1"/>
        <v>#DIV/0!</v>
      </c>
      <c r="E18" s="84" t="e">
        <f t="shared" si="2"/>
        <v>#DIV/0!</v>
      </c>
    </row>
    <row r="19" spans="1:5" ht="18" customHeight="1">
      <c r="A19" s="83" t="s">
        <v>161</v>
      </c>
      <c r="B19" s="84" t="e">
        <f t="shared" si="3"/>
        <v>#DIV/0!</v>
      </c>
      <c r="C19" s="84" t="e">
        <f t="shared" si="0"/>
        <v>#DIV/0!</v>
      </c>
      <c r="D19" s="84" t="e">
        <f t="shared" si="1"/>
        <v>#DIV/0!</v>
      </c>
      <c r="E19" s="84" t="e">
        <f t="shared" si="2"/>
        <v>#DIV/0!</v>
      </c>
    </row>
    <row r="20" spans="1:5" ht="18" customHeight="1">
      <c r="A20" s="83" t="s">
        <v>162</v>
      </c>
      <c r="B20" s="84" t="e">
        <f t="shared" si="3"/>
        <v>#DIV/0!</v>
      </c>
      <c r="C20" s="84" t="e">
        <f t="shared" si="0"/>
        <v>#DIV/0!</v>
      </c>
      <c r="D20" s="84" t="e">
        <f t="shared" si="1"/>
        <v>#DIV/0!</v>
      </c>
      <c r="E20" s="84" t="e">
        <f t="shared" si="2"/>
        <v>#DIV/0!</v>
      </c>
    </row>
    <row r="21" spans="1:5" ht="18" customHeight="1">
      <c r="A21" s="83" t="s">
        <v>163</v>
      </c>
      <c r="B21" s="84" t="e">
        <f t="shared" si="3"/>
        <v>#DIV/0!</v>
      </c>
      <c r="C21" s="84" t="e">
        <f t="shared" si="0"/>
        <v>#DIV/0!</v>
      </c>
      <c r="D21" s="84" t="e">
        <f t="shared" si="1"/>
        <v>#DIV/0!</v>
      </c>
      <c r="E21" s="84" t="e">
        <f t="shared" si="2"/>
        <v>#DIV/0!</v>
      </c>
    </row>
    <row r="22" spans="1:5" ht="18" customHeight="1">
      <c r="A22" s="83" t="s">
        <v>164</v>
      </c>
      <c r="B22" s="84" t="e">
        <f t="shared" si="3"/>
        <v>#DIV/0!</v>
      </c>
      <c r="C22" s="84" t="e">
        <f t="shared" si="0"/>
        <v>#DIV/0!</v>
      </c>
      <c r="D22" s="84" t="e">
        <f t="shared" si="1"/>
        <v>#DIV/0!</v>
      </c>
      <c r="E22" s="84" t="e">
        <f t="shared" si="2"/>
        <v>#DIV/0!</v>
      </c>
    </row>
    <row r="23" spans="1:5" ht="18" customHeight="1">
      <c r="A23" s="83" t="s">
        <v>165</v>
      </c>
      <c r="B23" s="84" t="e">
        <f t="shared" si="3"/>
        <v>#DIV/0!</v>
      </c>
      <c r="C23" s="84" t="e">
        <f t="shared" si="0"/>
        <v>#DIV/0!</v>
      </c>
      <c r="D23" s="84" t="e">
        <f t="shared" si="1"/>
        <v>#DIV/0!</v>
      </c>
      <c r="E23" s="84" t="e">
        <f t="shared" si="2"/>
        <v>#DIV/0!</v>
      </c>
    </row>
    <row r="24" spans="1:5" ht="18" customHeight="1">
      <c r="A24" s="83" t="s">
        <v>166</v>
      </c>
      <c r="B24" s="84" t="e">
        <f t="shared" si="3"/>
        <v>#DIV/0!</v>
      </c>
      <c r="C24" s="84" t="e">
        <f t="shared" si="0"/>
        <v>#DIV/0!</v>
      </c>
      <c r="D24" s="84" t="e">
        <f t="shared" si="1"/>
        <v>#DIV/0!</v>
      </c>
      <c r="E24" s="84" t="e">
        <f t="shared" si="2"/>
        <v>#DIV/0!</v>
      </c>
    </row>
    <row r="25" spans="1:5" ht="18" customHeight="1">
      <c r="A25" s="83" t="s">
        <v>167</v>
      </c>
      <c r="B25" s="84" t="e">
        <f t="shared" si="3"/>
        <v>#DIV/0!</v>
      </c>
      <c r="C25" s="84" t="e">
        <f t="shared" si="0"/>
        <v>#DIV/0!</v>
      </c>
      <c r="D25" s="84" t="e">
        <f t="shared" si="1"/>
        <v>#DIV/0!</v>
      </c>
      <c r="E25" s="84" t="e">
        <f t="shared" si="2"/>
        <v>#DIV/0!</v>
      </c>
    </row>
    <row r="26" spans="1:5" ht="18" customHeight="1">
      <c r="A26" s="83" t="s">
        <v>168</v>
      </c>
      <c r="B26" s="84" t="e">
        <f t="shared" si="3"/>
        <v>#DIV/0!</v>
      </c>
      <c r="C26" s="84" t="e">
        <f t="shared" si="0"/>
        <v>#DIV/0!</v>
      </c>
      <c r="D26" s="84" t="e">
        <f t="shared" si="1"/>
        <v>#DIV/0!</v>
      </c>
      <c r="E26" s="84" t="e">
        <f t="shared" si="2"/>
        <v>#DIV/0!</v>
      </c>
    </row>
    <row r="27" spans="1:5" ht="18" customHeight="1">
      <c r="A27" s="83" t="s">
        <v>169</v>
      </c>
      <c r="B27" s="84" t="e">
        <f t="shared" si="3"/>
        <v>#DIV/0!</v>
      </c>
      <c r="C27" s="84" t="e">
        <f t="shared" si="0"/>
        <v>#DIV/0!</v>
      </c>
      <c r="D27" s="84" t="e">
        <f t="shared" si="1"/>
        <v>#DIV/0!</v>
      </c>
      <c r="E27" s="84" t="e">
        <f t="shared" si="2"/>
        <v>#DIV/0!</v>
      </c>
    </row>
    <row r="28" spans="1:5" ht="18" customHeight="1">
      <c r="A28" s="83" t="s">
        <v>170</v>
      </c>
      <c r="B28" s="84" t="e">
        <f>E27*$D$4/$D$6</f>
        <v>#DIV/0!</v>
      </c>
      <c r="C28" s="84" t="e">
        <f>D28-B28</f>
        <v>#DIV/0!</v>
      </c>
      <c r="D28" s="84" t="e">
        <f t="shared" si="1"/>
        <v>#DIV/0!</v>
      </c>
      <c r="E28" s="84" t="e">
        <f>E27-C28</f>
        <v>#DIV/0!</v>
      </c>
    </row>
    <row r="29" spans="1:5" ht="16.5" customHeight="1">
      <c r="A29" s="83"/>
      <c r="B29" s="84"/>
      <c r="C29" s="84"/>
      <c r="D29" s="84"/>
      <c r="E29" s="84"/>
    </row>
    <row r="30" spans="1:5" ht="14.25" customHeight="1">
      <c r="A30" s="83"/>
      <c r="B30" s="84"/>
      <c r="C30" s="84"/>
      <c r="D30" s="84"/>
      <c r="E30" s="84"/>
    </row>
    <row r="31" spans="1:5" ht="15" customHeight="1">
      <c r="A31" s="83"/>
      <c r="B31" s="84"/>
      <c r="C31" s="84"/>
      <c r="D31" s="84"/>
      <c r="E31" s="84"/>
    </row>
    <row r="32" spans="1:5" ht="19.5" customHeight="1">
      <c r="A32" s="83"/>
      <c r="B32" s="84"/>
      <c r="C32" s="84"/>
      <c r="D32" s="84"/>
      <c r="E32" s="84"/>
    </row>
    <row r="33" ht="18.75" customHeight="1"/>
    <row r="34" spans="1:5" ht="20.25" customHeight="1">
      <c r="A34" s="266" t="s">
        <v>239</v>
      </c>
      <c r="B34" s="267"/>
      <c r="C34" s="267"/>
      <c r="D34" s="267"/>
      <c r="E34" s="267"/>
    </row>
    <row r="35" spans="1:5" ht="20.25" customHeight="1">
      <c r="A35" s="261" t="s">
        <v>173</v>
      </c>
      <c r="B35" s="262"/>
      <c r="C35" s="262"/>
      <c r="D35" s="262"/>
      <c r="E35" s="263"/>
    </row>
    <row r="36" spans="1:5" ht="18.75" customHeight="1">
      <c r="A36" s="264" t="s">
        <v>112</v>
      </c>
      <c r="B36" s="265"/>
      <c r="C36" s="265"/>
      <c r="D36" s="81">
        <f>'ΧΡΗΜΑΤΟΔΟΤΙΚΟ ΣΧΗΜΑ'!B8</f>
        <v>0</v>
      </c>
      <c r="E36" s="75"/>
    </row>
    <row r="37" spans="1:5" ht="18.75" customHeight="1">
      <c r="A37" s="264" t="s">
        <v>113</v>
      </c>
      <c r="B37" s="265"/>
      <c r="C37" s="265"/>
      <c r="D37" s="76">
        <v>0</v>
      </c>
      <c r="E37" s="77"/>
    </row>
    <row r="38" spans="1:5" ht="18.75" customHeight="1">
      <c r="A38" s="264" t="s">
        <v>114</v>
      </c>
      <c r="B38" s="265"/>
      <c r="C38" s="265"/>
      <c r="D38" s="78"/>
      <c r="E38" s="77" t="s">
        <v>171</v>
      </c>
    </row>
    <row r="39" spans="1:5" ht="18.75" customHeight="1">
      <c r="A39" s="264" t="s">
        <v>172</v>
      </c>
      <c r="B39" s="265"/>
      <c r="C39" s="265"/>
      <c r="D39" s="134"/>
      <c r="E39" s="135"/>
    </row>
    <row r="40" spans="1:5" ht="18.75" customHeight="1">
      <c r="A40" s="264" t="s">
        <v>115</v>
      </c>
      <c r="B40" s="265"/>
      <c r="C40" s="265"/>
      <c r="D40" s="79"/>
      <c r="E40" s="77" t="s">
        <v>171</v>
      </c>
    </row>
    <row r="41" spans="1:5" ht="22.5" customHeight="1">
      <c r="A41" s="264" t="s">
        <v>153</v>
      </c>
      <c r="B41" s="265"/>
      <c r="C41" s="265"/>
      <c r="D41" s="79"/>
      <c r="E41" s="77"/>
    </row>
    <row r="42" spans="1:5" ht="32.25" customHeight="1">
      <c r="A42" s="264" t="s">
        <v>116</v>
      </c>
      <c r="B42" s="265"/>
      <c r="C42" s="265"/>
      <c r="D42" s="79"/>
      <c r="E42" s="80"/>
    </row>
    <row r="43" spans="1:5" ht="17.25" customHeight="1">
      <c r="A43" s="264" t="s">
        <v>174</v>
      </c>
      <c r="B43" s="265"/>
      <c r="C43" s="265"/>
      <c r="D43" s="81" t="e">
        <f>(D36+D41)/((D38-D40)*D39)</f>
        <v>#DIV/0!</v>
      </c>
      <c r="E43" s="77"/>
    </row>
    <row r="44" ht="6" customHeight="1"/>
    <row r="45" spans="1:5" ht="27.75" customHeight="1">
      <c r="A45" s="82" t="s">
        <v>154</v>
      </c>
      <c r="B45" s="78" t="s">
        <v>119</v>
      </c>
      <c r="C45" s="78" t="s">
        <v>120</v>
      </c>
      <c r="D45" s="142" t="s">
        <v>232</v>
      </c>
      <c r="E45" s="141" t="s">
        <v>121</v>
      </c>
    </row>
    <row r="46" spans="1:5" ht="27.75" customHeight="1">
      <c r="A46" s="136" t="s">
        <v>155</v>
      </c>
      <c r="B46" s="84"/>
      <c r="C46" s="84"/>
      <c r="D46" s="84"/>
      <c r="E46" s="84">
        <f>D36+D41</f>
        <v>0</v>
      </c>
    </row>
    <row r="47" spans="1:5" ht="18" customHeight="1">
      <c r="A47" s="83" t="s">
        <v>156</v>
      </c>
      <c r="B47" s="84" t="e">
        <f>E46*$D$37/$D$39</f>
        <v>#DIV/0!</v>
      </c>
      <c r="C47" s="84" t="e">
        <f aca="true" t="shared" si="4" ref="C47:C61">$D$43</f>
        <v>#DIV/0!</v>
      </c>
      <c r="D47" s="84" t="e">
        <f>B47+C47</f>
        <v>#DIV/0!</v>
      </c>
      <c r="E47" s="84" t="e">
        <f aca="true" t="shared" si="5" ref="E47:E61">E46-C47</f>
        <v>#DIV/0!</v>
      </c>
    </row>
    <row r="48" spans="1:5" ht="18" customHeight="1">
      <c r="A48" s="83" t="s">
        <v>157</v>
      </c>
      <c r="B48" s="84" t="e">
        <f aca="true" t="shared" si="6" ref="B48:B61">E47*$D$37/$D$39</f>
        <v>#DIV/0!</v>
      </c>
      <c r="C48" s="84" t="e">
        <f t="shared" si="4"/>
        <v>#DIV/0!</v>
      </c>
      <c r="D48" s="84" t="e">
        <f aca="true" t="shared" si="7" ref="D48:D61">B48+C48</f>
        <v>#DIV/0!</v>
      </c>
      <c r="E48" s="84" t="e">
        <f t="shared" si="5"/>
        <v>#DIV/0!</v>
      </c>
    </row>
    <row r="49" spans="1:5" ht="18" customHeight="1">
      <c r="A49" s="83" t="s">
        <v>158</v>
      </c>
      <c r="B49" s="84" t="e">
        <f t="shared" si="6"/>
        <v>#DIV/0!</v>
      </c>
      <c r="C49" s="84" t="e">
        <f t="shared" si="4"/>
        <v>#DIV/0!</v>
      </c>
      <c r="D49" s="84" t="e">
        <f t="shared" si="7"/>
        <v>#DIV/0!</v>
      </c>
      <c r="E49" s="84" t="e">
        <f t="shared" si="5"/>
        <v>#DIV/0!</v>
      </c>
    </row>
    <row r="50" spans="1:5" ht="18" customHeight="1">
      <c r="A50" s="83" t="s">
        <v>159</v>
      </c>
      <c r="B50" s="84" t="e">
        <f t="shared" si="6"/>
        <v>#DIV/0!</v>
      </c>
      <c r="C50" s="84" t="e">
        <f t="shared" si="4"/>
        <v>#DIV/0!</v>
      </c>
      <c r="D50" s="84" t="e">
        <f t="shared" si="7"/>
        <v>#DIV/0!</v>
      </c>
      <c r="E50" s="84" t="e">
        <f t="shared" si="5"/>
        <v>#DIV/0!</v>
      </c>
    </row>
    <row r="51" spans="1:5" ht="18" customHeight="1">
      <c r="A51" s="83" t="s">
        <v>160</v>
      </c>
      <c r="B51" s="84" t="e">
        <f t="shared" si="6"/>
        <v>#DIV/0!</v>
      </c>
      <c r="C51" s="84" t="e">
        <f t="shared" si="4"/>
        <v>#DIV/0!</v>
      </c>
      <c r="D51" s="84" t="e">
        <f t="shared" si="7"/>
        <v>#DIV/0!</v>
      </c>
      <c r="E51" s="84" t="e">
        <f t="shared" si="5"/>
        <v>#DIV/0!</v>
      </c>
    </row>
    <row r="52" spans="1:5" ht="18" customHeight="1">
      <c r="A52" s="83" t="s">
        <v>161</v>
      </c>
      <c r="B52" s="84" t="e">
        <f t="shared" si="6"/>
        <v>#DIV/0!</v>
      </c>
      <c r="C52" s="84" t="e">
        <f t="shared" si="4"/>
        <v>#DIV/0!</v>
      </c>
      <c r="D52" s="84" t="e">
        <f t="shared" si="7"/>
        <v>#DIV/0!</v>
      </c>
      <c r="E52" s="84" t="e">
        <f t="shared" si="5"/>
        <v>#DIV/0!</v>
      </c>
    </row>
    <row r="53" spans="1:5" ht="18" customHeight="1">
      <c r="A53" s="83" t="s">
        <v>162</v>
      </c>
      <c r="B53" s="84" t="e">
        <f t="shared" si="6"/>
        <v>#DIV/0!</v>
      </c>
      <c r="C53" s="84" t="e">
        <f t="shared" si="4"/>
        <v>#DIV/0!</v>
      </c>
      <c r="D53" s="84" t="e">
        <f t="shared" si="7"/>
        <v>#DIV/0!</v>
      </c>
      <c r="E53" s="84" t="e">
        <f t="shared" si="5"/>
        <v>#DIV/0!</v>
      </c>
    </row>
    <row r="54" spans="1:5" ht="18" customHeight="1">
      <c r="A54" s="83" t="s">
        <v>163</v>
      </c>
      <c r="B54" s="84" t="e">
        <f t="shared" si="6"/>
        <v>#DIV/0!</v>
      </c>
      <c r="C54" s="84" t="e">
        <f t="shared" si="4"/>
        <v>#DIV/0!</v>
      </c>
      <c r="D54" s="84" t="e">
        <f t="shared" si="7"/>
        <v>#DIV/0!</v>
      </c>
      <c r="E54" s="84" t="e">
        <f t="shared" si="5"/>
        <v>#DIV/0!</v>
      </c>
    </row>
    <row r="55" spans="1:5" ht="18" customHeight="1">
      <c r="A55" s="83" t="s">
        <v>164</v>
      </c>
      <c r="B55" s="84" t="e">
        <f t="shared" si="6"/>
        <v>#DIV/0!</v>
      </c>
      <c r="C55" s="84" t="e">
        <f t="shared" si="4"/>
        <v>#DIV/0!</v>
      </c>
      <c r="D55" s="84" t="e">
        <f t="shared" si="7"/>
        <v>#DIV/0!</v>
      </c>
      <c r="E55" s="84" t="e">
        <f t="shared" si="5"/>
        <v>#DIV/0!</v>
      </c>
    </row>
    <row r="56" spans="1:5" ht="18" customHeight="1">
      <c r="A56" s="83" t="s">
        <v>165</v>
      </c>
      <c r="B56" s="84" t="e">
        <f t="shared" si="6"/>
        <v>#DIV/0!</v>
      </c>
      <c r="C56" s="84" t="e">
        <f t="shared" si="4"/>
        <v>#DIV/0!</v>
      </c>
      <c r="D56" s="84" t="e">
        <f t="shared" si="7"/>
        <v>#DIV/0!</v>
      </c>
      <c r="E56" s="84" t="e">
        <f t="shared" si="5"/>
        <v>#DIV/0!</v>
      </c>
    </row>
    <row r="57" spans="1:5" ht="18" customHeight="1">
      <c r="A57" s="83" t="s">
        <v>166</v>
      </c>
      <c r="B57" s="84" t="e">
        <f t="shared" si="6"/>
        <v>#DIV/0!</v>
      </c>
      <c r="C57" s="84" t="e">
        <f t="shared" si="4"/>
        <v>#DIV/0!</v>
      </c>
      <c r="D57" s="84" t="e">
        <f t="shared" si="7"/>
        <v>#DIV/0!</v>
      </c>
      <c r="E57" s="84" t="e">
        <f t="shared" si="5"/>
        <v>#DIV/0!</v>
      </c>
    </row>
    <row r="58" spans="1:5" ht="18" customHeight="1">
      <c r="A58" s="83" t="s">
        <v>167</v>
      </c>
      <c r="B58" s="84" t="e">
        <f t="shared" si="6"/>
        <v>#DIV/0!</v>
      </c>
      <c r="C58" s="84" t="e">
        <f t="shared" si="4"/>
        <v>#DIV/0!</v>
      </c>
      <c r="D58" s="84" t="e">
        <f t="shared" si="7"/>
        <v>#DIV/0!</v>
      </c>
      <c r="E58" s="84" t="e">
        <f t="shared" si="5"/>
        <v>#DIV/0!</v>
      </c>
    </row>
    <row r="59" spans="1:5" ht="18" customHeight="1">
      <c r="A59" s="83" t="s">
        <v>168</v>
      </c>
      <c r="B59" s="84" t="e">
        <f t="shared" si="6"/>
        <v>#DIV/0!</v>
      </c>
      <c r="C59" s="84" t="e">
        <f t="shared" si="4"/>
        <v>#DIV/0!</v>
      </c>
      <c r="D59" s="84" t="e">
        <f t="shared" si="7"/>
        <v>#DIV/0!</v>
      </c>
      <c r="E59" s="84" t="e">
        <f t="shared" si="5"/>
        <v>#DIV/0!</v>
      </c>
    </row>
    <row r="60" spans="1:5" ht="18" customHeight="1">
      <c r="A60" s="83" t="s">
        <v>169</v>
      </c>
      <c r="B60" s="84" t="e">
        <f t="shared" si="6"/>
        <v>#DIV/0!</v>
      </c>
      <c r="C60" s="84" t="e">
        <f t="shared" si="4"/>
        <v>#DIV/0!</v>
      </c>
      <c r="D60" s="84" t="e">
        <f t="shared" si="7"/>
        <v>#DIV/0!</v>
      </c>
      <c r="E60" s="84" t="e">
        <f t="shared" si="5"/>
        <v>#DIV/0!</v>
      </c>
    </row>
    <row r="61" spans="1:5" ht="18" customHeight="1">
      <c r="A61" s="83" t="s">
        <v>170</v>
      </c>
      <c r="B61" s="84" t="e">
        <f t="shared" si="6"/>
        <v>#DIV/0!</v>
      </c>
      <c r="C61" s="84" t="e">
        <f t="shared" si="4"/>
        <v>#DIV/0!</v>
      </c>
      <c r="D61" s="84" t="e">
        <f t="shared" si="7"/>
        <v>#DIV/0!</v>
      </c>
      <c r="E61" s="84" t="e">
        <f t="shared" si="5"/>
        <v>#DIV/0!</v>
      </c>
    </row>
    <row r="62" spans="1:5" ht="16.5" customHeight="1">
      <c r="A62" s="83"/>
      <c r="B62" s="84"/>
      <c r="C62" s="84"/>
      <c r="D62" s="84"/>
      <c r="E62" s="84"/>
    </row>
    <row r="63" spans="1:5" ht="14.25" customHeight="1">
      <c r="A63" s="83"/>
      <c r="B63" s="84"/>
      <c r="C63" s="84"/>
      <c r="D63" s="84"/>
      <c r="E63" s="84"/>
    </row>
    <row r="64" spans="1:5" ht="15" customHeight="1">
      <c r="A64" s="83"/>
      <c r="B64" s="84"/>
      <c r="C64" s="84"/>
      <c r="D64" s="84"/>
      <c r="E64" s="84"/>
    </row>
    <row r="65" spans="1:5" ht="15" customHeight="1">
      <c r="A65" s="83"/>
      <c r="B65" s="84"/>
      <c r="C65" s="84"/>
      <c r="D65" s="84"/>
      <c r="E65" s="84"/>
    </row>
    <row r="67" spans="1:5" s="11" customFormat="1" ht="53.25" customHeight="1">
      <c r="A67" s="268" t="s">
        <v>238</v>
      </c>
      <c r="B67" s="269"/>
      <c r="C67" s="269"/>
      <c r="D67" s="269"/>
      <c r="E67" s="270"/>
    </row>
    <row r="69" s="138" customFormat="1" ht="24" customHeight="1">
      <c r="B69" s="139" t="s">
        <v>177</v>
      </c>
    </row>
    <row r="70" spans="1:11" s="138" customFormat="1" ht="19.5" customHeight="1">
      <c r="A70" s="140"/>
      <c r="B70" s="199" t="s">
        <v>26</v>
      </c>
      <c r="C70" s="199" t="s">
        <v>27</v>
      </c>
      <c r="D70" s="199" t="s">
        <v>33</v>
      </c>
      <c r="E70" s="199" t="s">
        <v>34</v>
      </c>
      <c r="F70" s="199" t="s">
        <v>35</v>
      </c>
      <c r="G70" s="199" t="s">
        <v>37</v>
      </c>
      <c r="H70" s="199" t="s">
        <v>38</v>
      </c>
      <c r="I70" s="199" t="s">
        <v>39</v>
      </c>
      <c r="J70" s="199" t="s">
        <v>40</v>
      </c>
      <c r="K70" s="199" t="s">
        <v>41</v>
      </c>
    </row>
    <row r="71" spans="1:11" s="138" customFormat="1" ht="19.5" customHeight="1">
      <c r="A71" s="144" t="s">
        <v>119</v>
      </c>
      <c r="B71" s="211"/>
      <c r="C71" s="211"/>
      <c r="D71" s="211"/>
      <c r="E71" s="211"/>
      <c r="F71" s="211"/>
      <c r="G71" s="211"/>
      <c r="H71" s="211"/>
      <c r="I71" s="211"/>
      <c r="J71" s="211"/>
      <c r="K71" s="211"/>
    </row>
    <row r="72" spans="1:11" s="138" customFormat="1" ht="19.5" customHeight="1">
      <c r="A72" s="144" t="s">
        <v>175</v>
      </c>
      <c r="B72" s="211"/>
      <c r="C72" s="211"/>
      <c r="D72" s="211"/>
      <c r="E72" s="211"/>
      <c r="F72" s="211"/>
      <c r="G72" s="211"/>
      <c r="H72" s="211"/>
      <c r="I72" s="211"/>
      <c r="J72" s="211"/>
      <c r="K72" s="211"/>
    </row>
    <row r="73" spans="1:11" s="138" customFormat="1" ht="19.5" customHeight="1">
      <c r="A73" s="144" t="s">
        <v>176</v>
      </c>
      <c r="B73" s="224">
        <f>B71+B72</f>
        <v>0</v>
      </c>
      <c r="C73" s="224">
        <f aca="true" t="shared" si="8" ref="C73:K73">C71+C72</f>
        <v>0</v>
      </c>
      <c r="D73" s="224">
        <f t="shared" si="8"/>
        <v>0</v>
      </c>
      <c r="E73" s="224">
        <f t="shared" si="8"/>
        <v>0</v>
      </c>
      <c r="F73" s="224">
        <f t="shared" si="8"/>
        <v>0</v>
      </c>
      <c r="G73" s="224">
        <f t="shared" si="8"/>
        <v>0</v>
      </c>
      <c r="H73" s="224">
        <f t="shared" si="8"/>
        <v>0</v>
      </c>
      <c r="I73" s="224">
        <f t="shared" si="8"/>
        <v>0</v>
      </c>
      <c r="J73" s="224">
        <f t="shared" si="8"/>
        <v>0</v>
      </c>
      <c r="K73" s="224">
        <f t="shared" si="8"/>
        <v>0</v>
      </c>
    </row>
  </sheetData>
  <sheetProtection/>
  <mergeCells count="21">
    <mergeCell ref="A42:C42"/>
    <mergeCell ref="A43:C43"/>
    <mergeCell ref="A67:E67"/>
    <mergeCell ref="A36:C36"/>
    <mergeCell ref="A37:C37"/>
    <mergeCell ref="A38:C38"/>
    <mergeCell ref="A39:C39"/>
    <mergeCell ref="A40:C40"/>
    <mergeCell ref="A41:C41"/>
    <mergeCell ref="A7:C7"/>
    <mergeCell ref="A8:C8"/>
    <mergeCell ref="A9:C9"/>
    <mergeCell ref="A10:C10"/>
    <mergeCell ref="A34:E34"/>
    <mergeCell ref="A35:E35"/>
    <mergeCell ref="A1:E1"/>
    <mergeCell ref="A2:E2"/>
    <mergeCell ref="A3:C3"/>
    <mergeCell ref="A4:C4"/>
    <mergeCell ref="A5:C5"/>
    <mergeCell ref="A6:C6"/>
  </mergeCells>
  <printOptions/>
  <pageMargins left="0.75" right="0.23" top="0.72" bottom="1" header="0.29" footer="0.5"/>
  <pageSetup fitToHeight="1" fitToWidth="1" horizontalDpi="300" verticalDpi="300" orientation="portrait" paperSize="9" scale="88" r:id="rId3"/>
  <ignoredErrors>
    <ignoredError sqref="C47:E61" evalError="1"/>
    <ignoredError sqref="B13:E13 E46 B73:K73 D3 D36" emptyCellReference="1"/>
    <ignoredError sqref="B14:E28 B47:B61 D43 D10" emptyCellReference="1" evalError="1"/>
  </ignoredErrors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showGridLines="0" zoomScalePageLayoutView="0" workbookViewId="0" topLeftCell="A1">
      <selection activeCell="I9" sqref="I9"/>
    </sheetView>
  </sheetViews>
  <sheetFormatPr defaultColWidth="9.00390625" defaultRowHeight="12.75"/>
  <cols>
    <col min="1" max="1" width="12.125" style="74" customWidth="1"/>
    <col min="2" max="2" width="12.75390625" style="74" customWidth="1"/>
    <col min="3" max="3" width="20.75390625" style="74" customWidth="1"/>
    <col min="4" max="13" width="13.00390625" style="74" customWidth="1"/>
    <col min="14" max="16384" width="9.125" style="74" customWidth="1"/>
  </cols>
  <sheetData>
    <row r="1" spans="1:5" ht="28.5" customHeight="1">
      <c r="A1" s="271" t="s">
        <v>240</v>
      </c>
      <c r="B1" s="271"/>
      <c r="C1" s="271"/>
      <c r="D1" s="271"/>
      <c r="E1" s="212"/>
    </row>
    <row r="2" spans="1:5" ht="23.25" customHeight="1">
      <c r="A2" s="264" t="s">
        <v>178</v>
      </c>
      <c r="B2" s="265"/>
      <c r="C2" s="265"/>
      <c r="D2" s="81">
        <f>ΚΟΣΤΟΣ!C52</f>
        <v>0</v>
      </c>
      <c r="E2" s="213"/>
    </row>
    <row r="3" spans="1:5" ht="23.25" customHeight="1">
      <c r="A3" s="264" t="s">
        <v>241</v>
      </c>
      <c r="B3" s="265"/>
      <c r="C3" s="265"/>
      <c r="D3" s="78"/>
      <c r="E3" s="214"/>
    </row>
    <row r="4" spans="1:5" ht="23.25" customHeight="1">
      <c r="A4" s="264" t="s">
        <v>181</v>
      </c>
      <c r="B4" s="265"/>
      <c r="C4" s="265"/>
      <c r="D4" s="77"/>
      <c r="E4" s="215"/>
    </row>
    <row r="5" spans="1:5" ht="23.25" customHeight="1">
      <c r="A5" s="264" t="s">
        <v>180</v>
      </c>
      <c r="B5" s="265"/>
      <c r="C5" s="265"/>
      <c r="D5" s="79"/>
      <c r="E5" s="215"/>
    </row>
    <row r="6" s="138" customFormat="1" ht="22.5" customHeight="1"/>
    <row r="7" spans="1:13" s="138" customFormat="1" ht="24" customHeight="1">
      <c r="A7" s="275" t="s">
        <v>242</v>
      </c>
      <c r="B7" s="276"/>
      <c r="C7" s="277"/>
      <c r="D7" s="199" t="s">
        <v>26</v>
      </c>
      <c r="E7" s="199" t="s">
        <v>27</v>
      </c>
      <c r="F7" s="199" t="s">
        <v>33</v>
      </c>
      <c r="G7" s="199" t="s">
        <v>34</v>
      </c>
      <c r="H7" s="199" t="s">
        <v>35</v>
      </c>
      <c r="I7" s="145" t="s">
        <v>37</v>
      </c>
      <c r="J7" s="145" t="s">
        <v>38</v>
      </c>
      <c r="K7" s="145" t="s">
        <v>39</v>
      </c>
      <c r="L7" s="145" t="s">
        <v>40</v>
      </c>
      <c r="M7" s="146" t="s">
        <v>41</v>
      </c>
    </row>
    <row r="8" spans="1:13" s="138" customFormat="1" ht="26.25" customHeight="1">
      <c r="A8" s="272" t="s">
        <v>190</v>
      </c>
      <c r="B8" s="273"/>
      <c r="C8" s="274"/>
      <c r="D8" s="211"/>
      <c r="E8" s="211"/>
      <c r="F8" s="211"/>
      <c r="G8" s="211"/>
      <c r="H8" s="211"/>
      <c r="I8" s="211"/>
      <c r="J8" s="211"/>
      <c r="K8" s="211"/>
      <c r="L8" s="211"/>
      <c r="M8" s="211"/>
    </row>
    <row r="9" spans="1:13" s="138" customFormat="1" ht="26.25" customHeight="1">
      <c r="A9" s="144" t="s">
        <v>179</v>
      </c>
      <c r="B9" s="140"/>
      <c r="C9" s="140"/>
      <c r="D9" s="73">
        <f>'ΕΝΙΣΧΥΟΜΕΝΕΣ ΔΑΠΑΝΕΣ-ΕΝΙΣΧΥΣΕΙΣ'!I2*'LEASING ΕΠΕΝΔΥΤΙΚΟΥ ΣΧΕΔΙΟΥ'!D8</f>
        <v>0</v>
      </c>
      <c r="E9" s="73">
        <f>'ΕΝΙΣΧΥΟΜΕΝΕΣ ΔΑΠΑΝΕΣ-ΕΝΙΣΧΥΣΕΙΣ'!J2*'LEASING ΕΠΕΝΔΥΤΙΚΟΥ ΣΧΕΔΙΟΥ'!E8</f>
        <v>0</v>
      </c>
      <c r="F9" s="73">
        <f>'ΕΝΙΣΧΥΟΜΕΝΕΣ ΔΑΠΑΝΕΣ-ΕΝΙΣΧΥΣΕΙΣ'!K2*'LEASING ΕΠΕΝΔΥΤΙΚΟΥ ΣΧΕΔΙΟΥ'!F8</f>
        <v>0</v>
      </c>
      <c r="G9" s="73">
        <f>'ΕΝΙΣΧΥΟΜΕΝΕΣ ΔΑΠΑΝΕΣ-ΕΝΙΣΧΥΣΕΙΣ'!L2*'LEASING ΕΠΕΝΔΥΤΙΚΟΥ ΣΧΕΔΙΟΥ'!G8</f>
        <v>0</v>
      </c>
      <c r="H9" s="73">
        <f>'ΕΝΙΣΧΥΟΜΕΝΕΣ ΔΑΠΑΝΕΣ-ΕΝΙΣΧΥΣΕΙΣ'!M2*'LEASING ΕΠΕΝΔΥΤΙΚΟΥ ΣΧΕΔΙΟΥ'!H8</f>
        <v>0</v>
      </c>
      <c r="I9" s="133"/>
      <c r="J9" s="133"/>
      <c r="K9" s="133"/>
      <c r="L9" s="133"/>
      <c r="M9" s="133"/>
    </row>
    <row r="10" ht="19.5" customHeight="1"/>
  </sheetData>
  <sheetProtection/>
  <mergeCells count="7">
    <mergeCell ref="A1:D1"/>
    <mergeCell ref="A8:C8"/>
    <mergeCell ref="A7:C7"/>
    <mergeCell ref="A5:C5"/>
    <mergeCell ref="A2:C2"/>
    <mergeCell ref="A3:C3"/>
    <mergeCell ref="A4:C4"/>
  </mergeCells>
  <printOptions/>
  <pageMargins left="0.75" right="0.23" top="0.72" bottom="1" header="0.29" footer="0.5"/>
  <pageSetup fitToHeight="1" fitToWidth="1" horizontalDpi="300" verticalDpi="300" orientation="portrait" paperSize="9" scale="88" r:id="rId1"/>
  <ignoredErrors>
    <ignoredError sqref="D9:H9" emptyCellReference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dimension ref="A1:K7"/>
  <sheetViews>
    <sheetView zoomScale="90" zoomScaleNormal="90" zoomScalePageLayoutView="0" workbookViewId="0" topLeftCell="A1">
      <selection activeCell="E11" sqref="E11"/>
    </sheetView>
  </sheetViews>
  <sheetFormatPr defaultColWidth="9.00390625" defaultRowHeight="12.75"/>
  <cols>
    <col min="1" max="1" width="50.625" style="119" customWidth="1"/>
    <col min="2" max="11" width="14.125" style="110" customWidth="1"/>
    <col min="12" max="16384" width="9.125" style="110" customWidth="1"/>
  </cols>
  <sheetData>
    <row r="1" spans="1:11" s="120" customFormat="1" ht="26.25" customHeight="1">
      <c r="A1" s="152" t="s">
        <v>197</v>
      </c>
      <c r="B1" s="145" t="s">
        <v>26</v>
      </c>
      <c r="C1" s="145" t="s">
        <v>27</v>
      </c>
      <c r="D1" s="145" t="s">
        <v>33</v>
      </c>
      <c r="E1" s="145" t="s">
        <v>34</v>
      </c>
      <c r="F1" s="145" t="s">
        <v>35</v>
      </c>
      <c r="G1" s="145" t="s">
        <v>37</v>
      </c>
      <c r="H1" s="145" t="s">
        <v>38</v>
      </c>
      <c r="I1" s="145" t="s">
        <v>39</v>
      </c>
      <c r="J1" s="145" t="s">
        <v>40</v>
      </c>
      <c r="K1" s="146" t="s">
        <v>41</v>
      </c>
    </row>
    <row r="2" spans="1:11" ht="26.25" customHeight="1">
      <c r="A2" s="219" t="s">
        <v>198</v>
      </c>
      <c r="B2" s="174">
        <f>'ΚΕΦΑΛΑΙΟ ΚΙΝΗΣΗΣ'!C8</f>
        <v>0</v>
      </c>
      <c r="C2" s="174">
        <f>'ΚΕΦΑΛΑΙΟ ΚΙΝΗΣΗΣ'!D8</f>
        <v>0</v>
      </c>
      <c r="D2" s="174">
        <f>'ΚΕΦΑΛΑΙΟ ΚΙΝΗΣΗΣ'!E8</f>
        <v>0</v>
      </c>
      <c r="E2" s="174">
        <f>'ΚΕΦΑΛΑΙΟ ΚΙΝΗΣΗΣ'!F8</f>
        <v>0</v>
      </c>
      <c r="F2" s="174">
        <f>'ΚΕΦΑΛΑΙΟ ΚΙΝΗΣΗΣ'!G8</f>
        <v>0</v>
      </c>
      <c r="G2" s="174">
        <f>'ΚΕΦΑΛΑΙΟ ΚΙΝΗΣΗΣ'!H8</f>
        <v>0</v>
      </c>
      <c r="H2" s="174">
        <f>'ΚΕΦΑΛΑΙΟ ΚΙΝΗΣΗΣ'!I8</f>
        <v>0</v>
      </c>
      <c r="I2" s="174">
        <f>'ΚΕΦΑΛΑΙΟ ΚΙΝΗΣΗΣ'!J8</f>
        <v>0</v>
      </c>
      <c r="J2" s="174">
        <f>'ΚΕΦΑΛΑΙΟ ΚΙΝΗΣΗΣ'!K8</f>
        <v>0</v>
      </c>
      <c r="K2" s="174">
        <f>'ΚΕΦΑΛΑΙΟ ΚΙΝΗΣΗΣ'!L8</f>
        <v>0</v>
      </c>
    </row>
    <row r="3" spans="1:11" ht="26.25" customHeight="1">
      <c r="A3" s="217" t="s">
        <v>331</v>
      </c>
      <c r="B3" s="122">
        <f>'ΧΡΗΜΑΤΟΔΟΤΙΚΟ ΣΧΗΜΑ'!B7</f>
        <v>0</v>
      </c>
      <c r="C3" s="122">
        <f>B3-'ΜΑΚΡΟ ΔΑΝΕΙΟ ΜΕ ΕΝΙΣΧΥΣΗ '!B72</f>
        <v>0</v>
      </c>
      <c r="D3" s="122">
        <f>C3-'ΜΑΚΡΟ ΔΑΝΕΙΟ ΜΕ ΕΝΙΣΧΥΣΗ '!C72</f>
        <v>0</v>
      </c>
      <c r="E3" s="122">
        <f>D3-'ΜΑΚΡΟ ΔΑΝΕΙΟ ΜΕ ΕΝΙΣΧΥΣΗ '!D72</f>
        <v>0</v>
      </c>
      <c r="F3" s="122">
        <f>E3-'ΜΑΚΡΟ ΔΑΝΕΙΟ ΜΕ ΕΝΙΣΧΥΣΗ '!E72</f>
        <v>0</v>
      </c>
      <c r="G3" s="122">
        <f>F3-'ΜΑΚΡΟ ΔΑΝΕΙΟ ΜΕ ΕΝΙΣΧΥΣΗ '!F72</f>
        <v>0</v>
      </c>
      <c r="H3" s="122">
        <f>G3-'ΜΑΚΡΟ ΔΑΝΕΙΟ ΜΕ ΕΝΙΣΧΥΣΗ '!G72</f>
        <v>0</v>
      </c>
      <c r="I3" s="122">
        <f>H3-'ΜΑΚΡΟ ΔΑΝΕΙΟ ΜΕ ΕΝΙΣΧΥΣΗ '!H72</f>
        <v>0</v>
      </c>
      <c r="J3" s="122">
        <f>I3-'ΜΑΚΡΟ ΔΑΝΕΙΟ ΜΕ ΕΝΙΣΧΥΣΗ '!I72</f>
        <v>0</v>
      </c>
      <c r="K3" s="122">
        <f>J3-'ΜΑΚΡΟ ΔΑΝΕΙΟ ΜΕ ΕΝΙΣΧΥΣΗ '!J72</f>
        <v>0</v>
      </c>
    </row>
    <row r="4" spans="1:11" ht="26.25" customHeight="1">
      <c r="A4" s="217" t="s">
        <v>332</v>
      </c>
      <c r="B4" s="122">
        <f>'ΧΡΗΜΑΤΟΔΟΤΙΚΟ ΣΧΗΜΑ'!B8</f>
        <v>0</v>
      </c>
      <c r="C4" s="122">
        <f>B4-'ΜΑΚΡΟ ΔΑΝΕΙΟ ΧΩΡΙΣ ΕΝΙΣΧΥΣΗ'!B72</f>
        <v>0</v>
      </c>
      <c r="D4" s="122">
        <f>C4-'ΜΑΚΡΟ ΔΑΝΕΙΟ ΧΩΡΙΣ ΕΝΙΣΧΥΣΗ'!C72</f>
        <v>0</v>
      </c>
      <c r="E4" s="122">
        <f>D4-'ΜΑΚΡΟ ΔΑΝΕΙΟ ΧΩΡΙΣ ΕΝΙΣΧΥΣΗ'!D72</f>
        <v>0</v>
      </c>
      <c r="F4" s="122">
        <f>E4-'ΜΑΚΡΟ ΔΑΝΕΙΟ ΧΩΡΙΣ ΕΝΙΣΧΥΣΗ'!E72</f>
        <v>0</v>
      </c>
      <c r="G4" s="122">
        <f>F4-'ΜΑΚΡΟ ΔΑΝΕΙΟ ΧΩΡΙΣ ΕΝΙΣΧΥΣΗ'!F72</f>
        <v>0</v>
      </c>
      <c r="H4" s="122">
        <f>G4-'ΜΑΚΡΟ ΔΑΝΕΙΟ ΧΩΡΙΣ ΕΝΙΣΧΥΣΗ'!G72</f>
        <v>0</v>
      </c>
      <c r="I4" s="122">
        <f>H4-'ΜΑΚΡΟ ΔΑΝΕΙΟ ΧΩΡΙΣ ΕΝΙΣΧΥΣΗ'!H72</f>
        <v>0</v>
      </c>
      <c r="J4" s="122">
        <f>I4-'ΜΑΚΡΟ ΔΑΝΕΙΟ ΧΩΡΙΣ ΕΝΙΣΧΥΣΗ'!I72</f>
        <v>0</v>
      </c>
      <c r="K4" s="122">
        <f>J4-'ΜΑΚΡΟ ΔΑΝΕΙΟ ΧΩΡΙΣ ΕΝΙΣΧΥΣΗ'!J72</f>
        <v>0</v>
      </c>
    </row>
    <row r="5" spans="1:11" ht="26.25" customHeight="1">
      <c r="A5" s="217" t="s">
        <v>186</v>
      </c>
      <c r="B5" s="122">
        <f>'ΚΕΦΑΛΑΙΟ ΚΙΝΗΣΗΣ'!C17</f>
        <v>0</v>
      </c>
      <c r="C5" s="122">
        <f>'ΚΕΦΑΛΑΙΟ ΚΙΝΗΣΗΣ'!D17</f>
        <v>0</v>
      </c>
      <c r="D5" s="122">
        <f>'ΚΕΦΑΛΑΙΟ ΚΙΝΗΣΗΣ'!E17</f>
        <v>0</v>
      </c>
      <c r="E5" s="122">
        <f>'ΚΕΦΑΛΑΙΟ ΚΙΝΗΣΗΣ'!F17</f>
        <v>0</v>
      </c>
      <c r="F5" s="122">
        <f>'ΚΕΦΑΛΑΙΟ ΚΙΝΗΣΗΣ'!G17</f>
        <v>0</v>
      </c>
      <c r="G5" s="122">
        <f>'ΚΕΦΑΛΑΙΟ ΚΙΝΗΣΗΣ'!H17</f>
        <v>0</v>
      </c>
      <c r="H5" s="122">
        <f>'ΚΕΦΑΛΑΙΟ ΚΙΝΗΣΗΣ'!I17</f>
        <v>0</v>
      </c>
      <c r="I5" s="122">
        <f>'ΚΕΦΑΛΑΙΟ ΚΙΝΗΣΗΣ'!J17</f>
        <v>0</v>
      </c>
      <c r="J5" s="122">
        <f>'ΚΕΦΑΛΑΙΟ ΚΙΝΗΣΗΣ'!K17</f>
        <v>0</v>
      </c>
      <c r="K5" s="122">
        <f>'ΚΕΦΑΛΑΙΟ ΚΙΝΗΣΗΣ'!L17</f>
        <v>0</v>
      </c>
    </row>
    <row r="6" spans="1:11" ht="26.25" customHeight="1">
      <c r="A6" s="218" t="s">
        <v>199</v>
      </c>
      <c r="B6" s="174">
        <f>SUM(B3:B5)</f>
        <v>0</v>
      </c>
      <c r="C6" s="174">
        <f aca="true" t="shared" si="0" ref="C6:K6">SUM(C3:C5)</f>
        <v>0</v>
      </c>
      <c r="D6" s="174">
        <f t="shared" si="0"/>
        <v>0</v>
      </c>
      <c r="E6" s="174">
        <f t="shared" si="0"/>
        <v>0</v>
      </c>
      <c r="F6" s="174">
        <f t="shared" si="0"/>
        <v>0</v>
      </c>
      <c r="G6" s="174">
        <f t="shared" si="0"/>
        <v>0</v>
      </c>
      <c r="H6" s="174">
        <f t="shared" si="0"/>
        <v>0</v>
      </c>
      <c r="I6" s="174">
        <f t="shared" si="0"/>
        <v>0</v>
      </c>
      <c r="J6" s="174">
        <f t="shared" si="0"/>
        <v>0</v>
      </c>
      <c r="K6" s="174">
        <f t="shared" si="0"/>
        <v>0</v>
      </c>
    </row>
    <row r="7" spans="1:11" ht="26.25" customHeight="1">
      <c r="A7" s="152" t="s">
        <v>205</v>
      </c>
      <c r="B7" s="174">
        <f>SUM(B6,B2)</f>
        <v>0</v>
      </c>
      <c r="C7" s="174">
        <f aca="true" t="shared" si="1" ref="C7:K7">SUM(C6,C2)</f>
        <v>0</v>
      </c>
      <c r="D7" s="174">
        <f t="shared" si="1"/>
        <v>0</v>
      </c>
      <c r="E7" s="174">
        <f t="shared" si="1"/>
        <v>0</v>
      </c>
      <c r="F7" s="174">
        <f t="shared" si="1"/>
        <v>0</v>
      </c>
      <c r="G7" s="174">
        <f t="shared" si="1"/>
        <v>0</v>
      </c>
      <c r="H7" s="174">
        <f t="shared" si="1"/>
        <v>0</v>
      </c>
      <c r="I7" s="174">
        <f t="shared" si="1"/>
        <v>0</v>
      </c>
      <c r="J7" s="174">
        <f t="shared" si="1"/>
        <v>0</v>
      </c>
      <c r="K7" s="174">
        <f t="shared" si="1"/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B3:K3 B4:K4" emptyCellReference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dimension ref="A1:K7"/>
  <sheetViews>
    <sheetView zoomScale="80" zoomScaleNormal="80" zoomScalePageLayoutView="0" workbookViewId="0" topLeftCell="A1">
      <selection activeCell="B2" sqref="B2"/>
    </sheetView>
  </sheetViews>
  <sheetFormatPr defaultColWidth="9.00390625" defaultRowHeight="12.75"/>
  <cols>
    <col min="1" max="1" width="55.375" style="119" customWidth="1"/>
    <col min="2" max="11" width="15.25390625" style="110" customWidth="1"/>
    <col min="12" max="16384" width="9.125" style="110" customWidth="1"/>
  </cols>
  <sheetData>
    <row r="1" spans="1:11" ht="36" customHeight="1">
      <c r="A1" s="152" t="s">
        <v>201</v>
      </c>
      <c r="B1" s="145" t="s">
        <v>26</v>
      </c>
      <c r="C1" s="145" t="s">
        <v>27</v>
      </c>
      <c r="D1" s="145" t="s">
        <v>33</v>
      </c>
      <c r="E1" s="145" t="s">
        <v>34</v>
      </c>
      <c r="F1" s="145" t="s">
        <v>35</v>
      </c>
      <c r="G1" s="145" t="s">
        <v>37</v>
      </c>
      <c r="H1" s="145" t="s">
        <v>38</v>
      </c>
      <c r="I1" s="145" t="s">
        <v>39</v>
      </c>
      <c r="J1" s="145" t="s">
        <v>40</v>
      </c>
      <c r="K1" s="146" t="s">
        <v>41</v>
      </c>
    </row>
    <row r="2" spans="1:11" ht="27" customHeight="1">
      <c r="A2" s="166" t="s">
        <v>333</v>
      </c>
      <c r="B2" s="225">
        <f>'ΜΑΚΡΟ ΔΑΝΕΙΟ ΜΕ ΕΝΙΣΧΥΣΗ '!B72+'ΜΑΚΡΟ ΔΑΝΕΙΟ ΧΩΡΙΣ ΕΝΙΣΧΥΣΗ'!B72</f>
        <v>0</v>
      </c>
      <c r="C2" s="225">
        <f>'ΜΑΚΡΟ ΔΑΝΕΙΟ ΜΕ ΕΝΙΣΧΥΣΗ '!C72+'ΜΑΚΡΟ ΔΑΝΕΙΟ ΧΩΡΙΣ ΕΝΙΣΧΥΣΗ'!C72</f>
        <v>0</v>
      </c>
      <c r="D2" s="225">
        <f>'ΜΑΚΡΟ ΔΑΝΕΙΟ ΜΕ ΕΝΙΣΧΥΣΗ '!D72+'ΜΑΚΡΟ ΔΑΝΕΙΟ ΧΩΡΙΣ ΕΝΙΣΧΥΣΗ'!D72</f>
        <v>0</v>
      </c>
      <c r="E2" s="225">
        <f>'ΜΑΚΡΟ ΔΑΝΕΙΟ ΜΕ ΕΝΙΣΧΥΣΗ '!E72+'ΜΑΚΡΟ ΔΑΝΕΙΟ ΧΩΡΙΣ ΕΝΙΣΧΥΣΗ'!E72</f>
        <v>0</v>
      </c>
      <c r="F2" s="225">
        <f>'ΜΑΚΡΟ ΔΑΝΕΙΟ ΜΕ ΕΝΙΣΧΥΣΗ '!F72+'ΜΑΚΡΟ ΔΑΝΕΙΟ ΧΩΡΙΣ ΕΝΙΣΧΥΣΗ'!F72</f>
        <v>0</v>
      </c>
      <c r="G2" s="225">
        <f>'ΜΑΚΡΟ ΔΑΝΕΙΟ ΜΕ ΕΝΙΣΧΥΣΗ '!G72+'ΜΑΚΡΟ ΔΑΝΕΙΟ ΧΩΡΙΣ ΕΝΙΣΧΥΣΗ'!G72</f>
        <v>0</v>
      </c>
      <c r="H2" s="225">
        <f>'ΜΑΚΡΟ ΔΑΝΕΙΟ ΜΕ ΕΝΙΣΧΥΣΗ '!H72+'ΜΑΚΡΟ ΔΑΝΕΙΟ ΧΩΡΙΣ ΕΝΙΣΧΥΣΗ'!H72</f>
        <v>0</v>
      </c>
      <c r="I2" s="225">
        <f>'ΜΑΚΡΟ ΔΑΝΕΙΟ ΜΕ ΕΝΙΣΧΥΣΗ '!I72+'ΜΑΚΡΟ ΔΑΝΕΙΟ ΧΩΡΙΣ ΕΝΙΣΧΥΣΗ'!I72</f>
        <v>0</v>
      </c>
      <c r="J2" s="225">
        <f>'ΜΑΚΡΟ ΔΑΝΕΙΟ ΜΕ ΕΝΙΣΧΥΣΗ '!J72+'ΜΑΚΡΟ ΔΑΝΕΙΟ ΧΩΡΙΣ ΕΝΙΣΧΥΣΗ'!J72</f>
        <v>0</v>
      </c>
      <c r="K2" s="225">
        <f>'ΜΑΚΡΟ ΔΑΝΕΙΟ ΜΕ ΕΝΙΣΧΥΣΗ '!K72+'ΜΑΚΡΟ ΔΑΝΕΙΟ ΧΩΡΙΣ ΕΝΙΣΧΥΣΗ'!K72</f>
        <v>0</v>
      </c>
    </row>
    <row r="3" spans="1:11" ht="27" customHeight="1">
      <c r="A3" s="166" t="s">
        <v>334</v>
      </c>
      <c r="B3" s="225">
        <f>'ΜΑΚΡΟ ΔΑΝΕΙΟ ΜΕ ΕΝΙΣΧΥΣΗ '!B71+'ΜΑΚΡΟ ΔΑΝΕΙΟ ΧΩΡΙΣ ΕΝΙΣΧΥΣΗ'!B71</f>
        <v>0</v>
      </c>
      <c r="C3" s="225">
        <f>'ΜΑΚΡΟ ΔΑΝΕΙΟ ΜΕ ΕΝΙΣΧΥΣΗ '!C71+'ΜΑΚΡΟ ΔΑΝΕΙΟ ΧΩΡΙΣ ΕΝΙΣΧΥΣΗ'!C71</f>
        <v>0</v>
      </c>
      <c r="D3" s="225">
        <f>'ΜΑΚΡΟ ΔΑΝΕΙΟ ΜΕ ΕΝΙΣΧΥΣΗ '!D71+'ΜΑΚΡΟ ΔΑΝΕΙΟ ΧΩΡΙΣ ΕΝΙΣΧΥΣΗ'!D71</f>
        <v>0</v>
      </c>
      <c r="E3" s="225">
        <f>'ΜΑΚΡΟ ΔΑΝΕΙΟ ΜΕ ΕΝΙΣΧΥΣΗ '!E71+'ΜΑΚΡΟ ΔΑΝΕΙΟ ΧΩΡΙΣ ΕΝΙΣΧΥΣΗ'!E71</f>
        <v>0</v>
      </c>
      <c r="F3" s="225">
        <f>'ΜΑΚΡΟ ΔΑΝΕΙΟ ΜΕ ΕΝΙΣΧΥΣΗ '!F71+'ΜΑΚΡΟ ΔΑΝΕΙΟ ΧΩΡΙΣ ΕΝΙΣΧΥΣΗ'!F71</f>
        <v>0</v>
      </c>
      <c r="G3" s="225">
        <f>'ΜΑΚΡΟ ΔΑΝΕΙΟ ΜΕ ΕΝΙΣΧΥΣΗ '!G71+'ΜΑΚΡΟ ΔΑΝΕΙΟ ΧΩΡΙΣ ΕΝΙΣΧΥΣΗ'!G71</f>
        <v>0</v>
      </c>
      <c r="H3" s="225">
        <f>'ΜΑΚΡΟ ΔΑΝΕΙΟ ΜΕ ΕΝΙΣΧΥΣΗ '!H71+'ΜΑΚΡΟ ΔΑΝΕΙΟ ΧΩΡΙΣ ΕΝΙΣΧΥΣΗ'!H71</f>
        <v>0</v>
      </c>
      <c r="I3" s="225">
        <f>'ΜΑΚΡΟ ΔΑΝΕΙΟ ΜΕ ΕΝΙΣΧΥΣΗ '!I71+'ΜΑΚΡΟ ΔΑΝΕΙΟ ΧΩΡΙΣ ΕΝΙΣΧΥΣΗ'!I71</f>
        <v>0</v>
      </c>
      <c r="J3" s="225">
        <f>'ΜΑΚΡΟ ΔΑΝΕΙΟ ΜΕ ΕΝΙΣΧΥΣΗ '!J71+'ΜΑΚΡΟ ΔΑΝΕΙΟ ΧΩΡΙΣ ΕΝΙΣΧΥΣΗ'!J71</f>
        <v>0</v>
      </c>
      <c r="K3" s="225">
        <f>'ΜΑΚΡΟ ΔΑΝΕΙΟ ΜΕ ΕΝΙΣΧΥΣΗ '!K71+'ΜΑΚΡΟ ΔΑΝΕΙΟ ΧΩΡΙΣ ΕΝΙΣΧΥΣΗ'!K71</f>
        <v>0</v>
      </c>
    </row>
    <row r="4" spans="1:11" ht="27" customHeight="1">
      <c r="A4" s="166" t="s">
        <v>335</v>
      </c>
      <c r="B4" s="225">
        <f>'ΚΕΦΑΛΑΙΟ ΚΙΝΗΣΗΣ'!C19</f>
        <v>0</v>
      </c>
      <c r="C4" s="225">
        <f>'ΚΕΦΑΛΑΙΟ ΚΙΝΗΣΗΣ'!D19</f>
        <v>0</v>
      </c>
      <c r="D4" s="225">
        <f>'ΚΕΦΑΛΑΙΟ ΚΙΝΗΣΗΣ'!E19</f>
        <v>0</v>
      </c>
      <c r="E4" s="225">
        <f>'ΚΕΦΑΛΑΙΟ ΚΙΝΗΣΗΣ'!F19</f>
        <v>0</v>
      </c>
      <c r="F4" s="225">
        <f>'ΚΕΦΑΛΑΙΟ ΚΙΝΗΣΗΣ'!G19</f>
        <v>0</v>
      </c>
      <c r="G4" s="225">
        <f>'ΚΕΦΑΛΑΙΟ ΚΙΝΗΣΗΣ'!H19</f>
        <v>0</v>
      </c>
      <c r="H4" s="225">
        <f>'ΚΕΦΑΛΑΙΟ ΚΙΝΗΣΗΣ'!I19</f>
        <v>0</v>
      </c>
      <c r="I4" s="225">
        <f>'ΚΕΦΑΛΑΙΟ ΚΙΝΗΣΗΣ'!J19</f>
        <v>0</v>
      </c>
      <c r="J4" s="225">
        <f>'ΚΕΦΑΛΑΙΟ ΚΙΝΗΣΗΣ'!K19</f>
        <v>0</v>
      </c>
      <c r="K4" s="225">
        <f>'ΚΕΦΑΛΑΙΟ ΚΙΝΗΣΗΣ'!L19</f>
        <v>0</v>
      </c>
    </row>
    <row r="5" spans="1:11" ht="27" customHeight="1">
      <c r="A5" s="166" t="s">
        <v>193</v>
      </c>
      <c r="B5" s="133"/>
      <c r="C5" s="225">
        <f>'ΚΕΦΑΛΑΙΟ ΚΙΝΗΣΗΣ'!D11</f>
        <v>0</v>
      </c>
      <c r="D5" s="225">
        <f>'ΚΕΦΑΛΑΙΟ ΚΙΝΗΣΗΣ'!E11</f>
        <v>0</v>
      </c>
      <c r="E5" s="225">
        <f>'ΚΕΦΑΛΑΙΟ ΚΙΝΗΣΗΣ'!F11</f>
        <v>0</v>
      </c>
      <c r="F5" s="225">
        <f>'ΚΕΦΑΛΑΙΟ ΚΙΝΗΣΗΣ'!G11</f>
        <v>0</v>
      </c>
      <c r="G5" s="225">
        <f>'ΚΕΦΑΛΑΙΟ ΚΙΝΗΣΗΣ'!H11</f>
        <v>0</v>
      </c>
      <c r="H5" s="225">
        <f>'ΚΕΦΑΛΑΙΟ ΚΙΝΗΣΗΣ'!I11</f>
        <v>0</v>
      </c>
      <c r="I5" s="225">
        <f>'ΚΕΦΑΛΑΙΟ ΚΙΝΗΣΗΣ'!J11</f>
        <v>0</v>
      </c>
      <c r="J5" s="225">
        <f>'ΚΕΦΑΛΑΙΟ ΚΙΝΗΣΗΣ'!K11</f>
        <v>0</v>
      </c>
      <c r="K5" s="225">
        <f>'ΚΕΦΑΛΑΙΟ ΚΙΝΗΣΗΣ'!L11</f>
        <v>0</v>
      </c>
    </row>
    <row r="6" spans="1:11" ht="27" customHeight="1">
      <c r="A6" s="166" t="s">
        <v>194</v>
      </c>
      <c r="B6" s="225">
        <f>'LEASING ΕΠΕΝΔΥΤΙΚΟΥ ΣΧΕΔΙΟΥ'!D8</f>
        <v>0</v>
      </c>
      <c r="C6" s="225">
        <f>'LEASING ΕΠΕΝΔΥΤΙΚΟΥ ΣΧΕΔΙΟΥ'!E8</f>
        <v>0</v>
      </c>
      <c r="D6" s="225">
        <f>'LEASING ΕΠΕΝΔΥΤΙΚΟΥ ΣΧΕΔΙΟΥ'!F8</f>
        <v>0</v>
      </c>
      <c r="E6" s="225">
        <f>'LEASING ΕΠΕΝΔΥΤΙΚΟΥ ΣΧΕΔΙΟΥ'!G8</f>
        <v>0</v>
      </c>
      <c r="F6" s="225">
        <f>'LEASING ΕΠΕΝΔΥΤΙΚΟΥ ΣΧΕΔΙΟΥ'!H8</f>
        <v>0</v>
      </c>
      <c r="G6" s="225">
        <f>'LEASING ΕΠΕΝΔΥΤΙΚΟΥ ΣΧΕΔΙΟΥ'!I8</f>
        <v>0</v>
      </c>
      <c r="H6" s="225">
        <f>'LEASING ΕΠΕΝΔΥΤΙΚΟΥ ΣΧΕΔΙΟΥ'!J8</f>
        <v>0</v>
      </c>
      <c r="I6" s="225">
        <f>'LEASING ΕΠΕΝΔΥΤΙΚΟΥ ΣΧΕΔΙΟΥ'!K8</f>
        <v>0</v>
      </c>
      <c r="J6" s="225">
        <f>'LEASING ΕΠΕΝΔΥΤΙΚΟΥ ΣΧΕΔΙΟΥ'!L8</f>
        <v>0</v>
      </c>
      <c r="K6" s="225">
        <f>'LEASING ΕΠΕΝΔΥΤΙΚΟΥ ΣΧΕΔΙΟΥ'!M8</f>
        <v>0</v>
      </c>
    </row>
    <row r="7" spans="1:11" ht="27" customHeight="1">
      <c r="A7" s="99" t="s">
        <v>200</v>
      </c>
      <c r="B7" s="226">
        <f>SUM(B2:B6)</f>
        <v>0</v>
      </c>
      <c r="C7" s="226">
        <f>SUM(C2:C6)</f>
        <v>0</v>
      </c>
      <c r="D7" s="226">
        <f>SUM(D2:D6)</f>
        <v>0</v>
      </c>
      <c r="E7" s="226">
        <f>SUM(E2:E6)</f>
        <v>0</v>
      </c>
      <c r="F7" s="226">
        <f>SUM(F2:F6)</f>
        <v>0</v>
      </c>
      <c r="G7" s="226">
        <f>SUM(G2:G6)</f>
        <v>0</v>
      </c>
      <c r="H7" s="226">
        <f>SUM(H2:H6)</f>
        <v>0</v>
      </c>
      <c r="I7" s="226">
        <f>SUM(I2:I6)</f>
        <v>0</v>
      </c>
      <c r="J7" s="226">
        <f>SUM(J2:J6)</f>
        <v>0</v>
      </c>
      <c r="K7" s="226">
        <f>SUM(K2:K6)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B7 C7:K7 B2:K2 B3:K3 B6:K6" emptyCellReference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dimension ref="A1:M518"/>
  <sheetViews>
    <sheetView zoomScale="90" zoomScaleNormal="90" zoomScalePageLayoutView="0" workbookViewId="0" topLeftCell="A7">
      <selection activeCell="C21" sqref="C21"/>
    </sheetView>
  </sheetViews>
  <sheetFormatPr defaultColWidth="9.00390625" defaultRowHeight="12.75"/>
  <cols>
    <col min="1" max="1" width="48.375" style="87" customWidth="1"/>
    <col min="2" max="2" width="13.00390625" style="7" customWidth="1"/>
    <col min="3" max="3" width="13.625" style="156" customWidth="1"/>
    <col min="4" max="13" width="12.125" style="87" customWidth="1"/>
    <col min="14" max="16384" width="9.125" style="87" customWidth="1"/>
  </cols>
  <sheetData>
    <row r="1" spans="1:13" ht="46.5" customHeight="1">
      <c r="A1" s="147"/>
      <c r="B1" s="49" t="s">
        <v>122</v>
      </c>
      <c r="C1" s="49" t="s">
        <v>123</v>
      </c>
      <c r="D1" s="145" t="s">
        <v>95</v>
      </c>
      <c r="E1" s="145" t="s">
        <v>96</v>
      </c>
      <c r="F1" s="145" t="s">
        <v>97</v>
      </c>
      <c r="G1" s="145" t="s">
        <v>98</v>
      </c>
      <c r="H1" s="145" t="s">
        <v>99</v>
      </c>
      <c r="I1" s="145" t="s">
        <v>100</v>
      </c>
      <c r="J1" s="145" t="s">
        <v>101</v>
      </c>
      <c r="K1" s="145" t="s">
        <v>102</v>
      </c>
      <c r="L1" s="145" t="s">
        <v>103</v>
      </c>
      <c r="M1" s="146" t="s">
        <v>104</v>
      </c>
    </row>
    <row r="2" spans="1:13" ht="26.25" customHeight="1">
      <c r="A2" s="148" t="s">
        <v>191</v>
      </c>
      <c r="B2" s="1"/>
      <c r="C2" s="9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24" customHeight="1">
      <c r="A3" s="150" t="s">
        <v>7</v>
      </c>
      <c r="B3" s="2">
        <f>ΚΟΣΤΟΣ!C7</f>
        <v>0</v>
      </c>
      <c r="C3" s="92"/>
      <c r="D3" s="10">
        <f>$B3*$C3</f>
        <v>0</v>
      </c>
      <c r="E3" s="3"/>
      <c r="F3" s="3"/>
      <c r="G3" s="3"/>
      <c r="H3" s="3"/>
      <c r="I3" s="3"/>
      <c r="J3" s="3"/>
      <c r="K3" s="3"/>
      <c r="L3" s="3"/>
      <c r="M3" s="3"/>
    </row>
    <row r="4" spans="1:13" ht="24" customHeight="1">
      <c r="A4" s="150" t="s">
        <v>9</v>
      </c>
      <c r="B4" s="2">
        <f>ΚΟΣΤΟΣ!C10</f>
        <v>0</v>
      </c>
      <c r="C4" s="92"/>
      <c r="D4" s="10">
        <f>$B4*$C4</f>
        <v>0</v>
      </c>
      <c r="E4" s="3"/>
      <c r="F4" s="3"/>
      <c r="G4" s="3"/>
      <c r="H4" s="3"/>
      <c r="I4" s="3"/>
      <c r="J4" s="3"/>
      <c r="K4" s="3"/>
      <c r="L4" s="3"/>
      <c r="M4" s="3"/>
    </row>
    <row r="5" spans="1:13" ht="24" customHeight="1">
      <c r="A5" s="150" t="s">
        <v>10</v>
      </c>
      <c r="B5" s="2">
        <f>ΚΟΣΤΟΣ!C13</f>
        <v>0</v>
      </c>
      <c r="C5" s="92"/>
      <c r="D5" s="10">
        <f>$B5*$C5</f>
        <v>0</v>
      </c>
      <c r="E5" s="3"/>
      <c r="F5" s="3"/>
      <c r="G5" s="3"/>
      <c r="H5" s="3"/>
      <c r="I5" s="3"/>
      <c r="J5" s="3"/>
      <c r="K5" s="3"/>
      <c r="L5" s="3"/>
      <c r="M5" s="3"/>
    </row>
    <row r="6" spans="1:13" ht="24" customHeight="1">
      <c r="A6" s="150" t="s">
        <v>13</v>
      </c>
      <c r="B6" s="2">
        <f>ΚΟΣΤΟΣ!C16</f>
        <v>0</v>
      </c>
      <c r="C6" s="92"/>
      <c r="D6" s="10">
        <f>$B6*$C6</f>
        <v>0</v>
      </c>
      <c r="E6" s="3"/>
      <c r="F6" s="3"/>
      <c r="G6" s="3"/>
      <c r="H6" s="3"/>
      <c r="I6" s="3"/>
      <c r="J6" s="3"/>
      <c r="K6" s="3"/>
      <c r="L6" s="3"/>
      <c r="M6" s="3"/>
    </row>
    <row r="7" spans="1:13" ht="24" customHeight="1">
      <c r="A7" s="150" t="s">
        <v>14</v>
      </c>
      <c r="B7" s="2">
        <f>ΚΟΣΤΟΣ!C19</f>
        <v>0</v>
      </c>
      <c r="C7" s="92"/>
      <c r="D7" s="10">
        <f>$B7*$C7</f>
        <v>0</v>
      </c>
      <c r="E7" s="3"/>
      <c r="F7" s="3"/>
      <c r="G7" s="3"/>
      <c r="H7" s="3"/>
      <c r="I7" s="3"/>
      <c r="J7" s="3"/>
      <c r="K7" s="3"/>
      <c r="L7" s="3"/>
      <c r="M7" s="3"/>
    </row>
    <row r="8" spans="1:13" ht="24" customHeight="1">
      <c r="A8" s="150" t="s">
        <v>15</v>
      </c>
      <c r="B8" s="2">
        <f>ΚΟΣΤΟΣ!C22</f>
        <v>0</v>
      </c>
      <c r="C8" s="92"/>
      <c r="D8" s="10">
        <f>$B8*$C8</f>
        <v>0</v>
      </c>
      <c r="E8" s="3"/>
      <c r="F8" s="3"/>
      <c r="G8" s="3"/>
      <c r="H8" s="3"/>
      <c r="I8" s="3"/>
      <c r="J8" s="3"/>
      <c r="K8" s="3"/>
      <c r="L8" s="3"/>
      <c r="M8" s="3"/>
    </row>
    <row r="9" spans="1:13" ht="24" customHeight="1">
      <c r="A9" s="150" t="s">
        <v>16</v>
      </c>
      <c r="B9" s="2">
        <f>ΚΟΣΤΟΣ!C25</f>
        <v>0</v>
      </c>
      <c r="C9" s="92"/>
      <c r="D9" s="10">
        <f>$B9*$C9</f>
        <v>0</v>
      </c>
      <c r="E9" s="3"/>
      <c r="F9" s="3"/>
      <c r="G9" s="3"/>
      <c r="H9" s="3"/>
      <c r="I9" s="3"/>
      <c r="J9" s="3"/>
      <c r="K9" s="3"/>
      <c r="L9" s="3"/>
      <c r="M9" s="3"/>
    </row>
    <row r="10" spans="1:13" ht="21" customHeight="1">
      <c r="A10" s="149" t="s">
        <v>17</v>
      </c>
      <c r="B10" s="9">
        <f>SUM(B3:B9)</f>
        <v>0</v>
      </c>
      <c r="C10" s="133"/>
      <c r="D10" s="9">
        <f>SUM(D3:D9)</f>
        <v>0</v>
      </c>
      <c r="E10" s="9">
        <f>SUM(E3:E9)</f>
        <v>0</v>
      </c>
      <c r="F10" s="9">
        <f>SUM(F3:F9)</f>
        <v>0</v>
      </c>
      <c r="G10" s="9">
        <f>SUM(G3:G9)</f>
        <v>0</v>
      </c>
      <c r="H10" s="9">
        <f>SUM(H3:H9)</f>
        <v>0</v>
      </c>
      <c r="I10" s="9">
        <f>SUM(I3:I9)</f>
        <v>0</v>
      </c>
      <c r="J10" s="9">
        <f>SUM(J3:J9)</f>
        <v>0</v>
      </c>
      <c r="K10" s="9">
        <f>SUM(K3:K9)</f>
        <v>0</v>
      </c>
      <c r="L10" s="9">
        <f>SUM(L3:L9)</f>
        <v>0</v>
      </c>
      <c r="M10" s="9">
        <f>SUM(M3:M9)</f>
        <v>0</v>
      </c>
    </row>
    <row r="11" spans="1:3" ht="5.25" customHeight="1">
      <c r="A11" s="151"/>
      <c r="B11" s="4"/>
      <c r="C11" s="93"/>
    </row>
    <row r="12" spans="1:13" ht="19.5" customHeight="1">
      <c r="A12" s="152" t="s">
        <v>251</v>
      </c>
      <c r="B12" s="50"/>
      <c r="C12" s="90"/>
      <c r="D12" s="97"/>
      <c r="E12" s="96"/>
      <c r="F12" s="96"/>
      <c r="G12" s="96"/>
      <c r="H12" s="96"/>
      <c r="I12" s="96"/>
      <c r="J12" s="96"/>
      <c r="K12" s="96"/>
      <c r="L12" s="96"/>
      <c r="M12" s="96"/>
    </row>
    <row r="13" spans="1:13" ht="21" customHeight="1">
      <c r="A13" s="153" t="s">
        <v>7</v>
      </c>
      <c r="B13" s="5">
        <f>ΚΟΣΤΟΣ!C31</f>
        <v>0</v>
      </c>
      <c r="C13" s="92"/>
      <c r="D13" s="10">
        <f>$B13*$C13</f>
        <v>0</v>
      </c>
      <c r="E13" s="3"/>
      <c r="F13" s="3"/>
      <c r="G13" s="3"/>
      <c r="H13" s="3"/>
      <c r="I13" s="3"/>
      <c r="J13" s="3"/>
      <c r="K13" s="3"/>
      <c r="L13" s="3"/>
      <c r="M13" s="3"/>
    </row>
    <row r="14" spans="1:13" ht="21" customHeight="1">
      <c r="A14" s="150" t="s">
        <v>252</v>
      </c>
      <c r="B14" s="5">
        <f>ΚΟΣΤΟΣ!C34</f>
        <v>0</v>
      </c>
      <c r="C14" s="92"/>
      <c r="D14" s="10">
        <f>$B14*$C14</f>
        <v>0</v>
      </c>
      <c r="E14" s="3"/>
      <c r="F14" s="3"/>
      <c r="G14" s="3"/>
      <c r="H14" s="3"/>
      <c r="I14" s="3"/>
      <c r="J14" s="3"/>
      <c r="K14" s="3"/>
      <c r="L14" s="3"/>
      <c r="M14" s="3"/>
    </row>
    <row r="15" spans="1:13" ht="21" customHeight="1">
      <c r="A15" s="150" t="s">
        <v>19</v>
      </c>
      <c r="B15" s="5">
        <f>ΚΟΣΤΟΣ!C37</f>
        <v>0</v>
      </c>
      <c r="C15" s="92"/>
      <c r="D15" s="10">
        <f>$B15*$C15</f>
        <v>0</v>
      </c>
      <c r="E15" s="3"/>
      <c r="F15" s="3"/>
      <c r="G15" s="3"/>
      <c r="H15" s="3"/>
      <c r="I15" s="3"/>
      <c r="J15" s="3"/>
      <c r="K15" s="3"/>
      <c r="L15" s="3"/>
      <c r="M15" s="3"/>
    </row>
    <row r="16" spans="1:13" ht="27.75" customHeight="1">
      <c r="A16" s="150" t="s">
        <v>20</v>
      </c>
      <c r="B16" s="5">
        <f>ΚΟΣΤΟΣ!C38</f>
        <v>0</v>
      </c>
      <c r="C16" s="92"/>
      <c r="D16" s="10">
        <f>$B16*$C16</f>
        <v>0</v>
      </c>
      <c r="E16" s="3"/>
      <c r="F16" s="3"/>
      <c r="G16" s="3"/>
      <c r="H16" s="3"/>
      <c r="I16" s="3"/>
      <c r="J16" s="3"/>
      <c r="K16" s="3"/>
      <c r="L16" s="3"/>
      <c r="M16" s="3"/>
    </row>
    <row r="17" spans="1:13" ht="21.75" customHeight="1">
      <c r="A17" s="149" t="s">
        <v>18</v>
      </c>
      <c r="B17" s="9">
        <f>SUM(B13:B16)</f>
        <v>0</v>
      </c>
      <c r="C17" s="133"/>
      <c r="D17" s="9">
        <f>SUM(D13:D16)</f>
        <v>0</v>
      </c>
      <c r="E17" s="9">
        <f aca="true" t="shared" si="0" ref="E17:M17">SUM(E13:E16)</f>
        <v>0</v>
      </c>
      <c r="F17" s="9">
        <f t="shared" si="0"/>
        <v>0</v>
      </c>
      <c r="G17" s="9">
        <f t="shared" si="0"/>
        <v>0</v>
      </c>
      <c r="H17" s="9">
        <f t="shared" si="0"/>
        <v>0</v>
      </c>
      <c r="I17" s="9">
        <f t="shared" si="0"/>
        <v>0</v>
      </c>
      <c r="J17" s="9">
        <f t="shared" si="0"/>
        <v>0</v>
      </c>
      <c r="K17" s="9">
        <f t="shared" si="0"/>
        <v>0</v>
      </c>
      <c r="L17" s="9">
        <f t="shared" si="0"/>
        <v>0</v>
      </c>
      <c r="M17" s="9">
        <f t="shared" si="0"/>
        <v>0</v>
      </c>
    </row>
    <row r="18" spans="1:3" ht="6.75" customHeight="1">
      <c r="A18" s="151"/>
      <c r="B18" s="6"/>
      <c r="C18" s="94"/>
    </row>
    <row r="19" spans="1:13" ht="30" customHeight="1">
      <c r="A19" s="152" t="s">
        <v>336</v>
      </c>
      <c r="B19" s="50"/>
      <c r="C19" s="90"/>
      <c r="D19" s="97"/>
      <c r="E19" s="96"/>
      <c r="F19" s="96"/>
      <c r="G19" s="96"/>
      <c r="H19" s="96"/>
      <c r="I19" s="96"/>
      <c r="J19" s="96"/>
      <c r="K19" s="96"/>
      <c r="L19" s="96"/>
      <c r="M19" s="96"/>
    </row>
    <row r="20" spans="1:13" ht="35.25" customHeight="1">
      <c r="A20" s="153" t="s">
        <v>253</v>
      </c>
      <c r="B20" s="5">
        <f>ΚΟΣΤΟΣ!C44</f>
        <v>0</v>
      </c>
      <c r="C20" s="92"/>
      <c r="D20" s="10">
        <f>$B20*$C20</f>
        <v>0</v>
      </c>
      <c r="E20" s="3"/>
      <c r="F20" s="3"/>
      <c r="G20" s="3"/>
      <c r="H20" s="3"/>
      <c r="I20" s="3"/>
      <c r="J20" s="3"/>
      <c r="K20" s="3"/>
      <c r="L20" s="3"/>
      <c r="M20" s="3"/>
    </row>
    <row r="21" spans="1:13" ht="21.75" customHeight="1">
      <c r="A21" s="149" t="s">
        <v>21</v>
      </c>
      <c r="B21" s="9">
        <f>SUM(B20:B20)</f>
        <v>0</v>
      </c>
      <c r="C21" s="133"/>
      <c r="D21" s="9">
        <f>SUM(D20:D20)</f>
        <v>0</v>
      </c>
      <c r="E21" s="9">
        <f>SUM(E20:E20)</f>
        <v>0</v>
      </c>
      <c r="F21" s="9">
        <f>SUM(F20:F20)</f>
        <v>0</v>
      </c>
      <c r="G21" s="9">
        <f>SUM(G20:G20)</f>
        <v>0</v>
      </c>
      <c r="H21" s="9">
        <f>SUM(H20:H20)</f>
        <v>0</v>
      </c>
      <c r="I21" s="9">
        <f>SUM(I20:I20)</f>
        <v>0</v>
      </c>
      <c r="J21" s="9">
        <f>SUM(J20:J20)</f>
        <v>0</v>
      </c>
      <c r="K21" s="9">
        <f>SUM(K20:K20)</f>
        <v>0</v>
      </c>
      <c r="L21" s="9">
        <f>SUM(L20:L20)</f>
        <v>0</v>
      </c>
      <c r="M21" s="9">
        <f>SUM(M20:M20)</f>
        <v>0</v>
      </c>
    </row>
    <row r="22" spans="1:3" ht="7.5" customHeight="1">
      <c r="A22" s="151"/>
      <c r="B22" s="6"/>
      <c r="C22" s="94"/>
    </row>
    <row r="23" spans="1:13" ht="24.75" customHeight="1">
      <c r="A23" s="205" t="s">
        <v>338</v>
      </c>
      <c r="B23" s="9">
        <f>SUM(B10,B17,B21)</f>
        <v>0</v>
      </c>
      <c r="C23" s="133"/>
      <c r="D23" s="9">
        <f aca="true" t="shared" si="1" ref="D23:M23">SUM(D10,D17,D21)</f>
        <v>0</v>
      </c>
      <c r="E23" s="9">
        <f t="shared" si="1"/>
        <v>0</v>
      </c>
      <c r="F23" s="9">
        <f t="shared" si="1"/>
        <v>0</v>
      </c>
      <c r="G23" s="9">
        <f t="shared" si="1"/>
        <v>0</v>
      </c>
      <c r="H23" s="9">
        <f t="shared" si="1"/>
        <v>0</v>
      </c>
      <c r="I23" s="9">
        <f t="shared" si="1"/>
        <v>0</v>
      </c>
      <c r="J23" s="9">
        <f t="shared" si="1"/>
        <v>0</v>
      </c>
      <c r="K23" s="9">
        <f t="shared" si="1"/>
        <v>0</v>
      </c>
      <c r="L23" s="9">
        <f t="shared" si="1"/>
        <v>0</v>
      </c>
      <c r="M23" s="9">
        <f t="shared" si="1"/>
        <v>0</v>
      </c>
    </row>
    <row r="24" spans="1:3" s="155" customFormat="1" ht="15" customHeight="1">
      <c r="A24" s="154"/>
      <c r="B24" s="6"/>
      <c r="C24" s="94"/>
    </row>
    <row r="25" ht="12.75">
      <c r="B25" s="8"/>
    </row>
    <row r="26" spans="1:3" ht="128.25" customHeight="1">
      <c r="A26" s="240" t="s">
        <v>337</v>
      </c>
      <c r="B26" s="240"/>
      <c r="C26" s="240"/>
    </row>
    <row r="27" ht="12.75" customHeight="1">
      <c r="B27" s="8"/>
    </row>
    <row r="28" ht="12.75">
      <c r="B28" s="8"/>
    </row>
    <row r="29" ht="12.75">
      <c r="B29" s="8"/>
    </row>
    <row r="30" ht="12.75" customHeight="1">
      <c r="B30" s="8"/>
    </row>
    <row r="31" ht="12.75">
      <c r="B31" s="8"/>
    </row>
    <row r="32" ht="12.75">
      <c r="B32" s="8"/>
    </row>
    <row r="33" ht="12.75">
      <c r="B33" s="8"/>
    </row>
    <row r="34" ht="12.75">
      <c r="B34" s="8"/>
    </row>
    <row r="35" ht="12.75">
      <c r="B35" s="8"/>
    </row>
    <row r="36" ht="12.75">
      <c r="B36" s="8"/>
    </row>
    <row r="37" ht="12.75">
      <c r="B37" s="8"/>
    </row>
    <row r="38" ht="12.75">
      <c r="B38" s="8"/>
    </row>
    <row r="39" ht="12.75">
      <c r="B39" s="8"/>
    </row>
    <row r="40" ht="12.75">
      <c r="B40" s="8"/>
    </row>
    <row r="41" ht="12.75">
      <c r="B41" s="8"/>
    </row>
    <row r="42" ht="12.75">
      <c r="B42" s="8"/>
    </row>
    <row r="43" ht="12.75">
      <c r="B43" s="8"/>
    </row>
    <row r="44" ht="12.75">
      <c r="B44" s="8"/>
    </row>
    <row r="45" ht="12.75">
      <c r="B45" s="8"/>
    </row>
    <row r="46" ht="12.75">
      <c r="B46" s="8"/>
    </row>
    <row r="47" ht="12.75">
      <c r="B47" s="8"/>
    </row>
    <row r="48" ht="12.75">
      <c r="B48" s="8"/>
    </row>
    <row r="49" ht="12.75">
      <c r="B49" s="8"/>
    </row>
    <row r="50" ht="12.75">
      <c r="B50" s="8"/>
    </row>
    <row r="51" ht="12.75">
      <c r="B51" s="8"/>
    </row>
    <row r="52" ht="12.75">
      <c r="B52" s="8"/>
    </row>
    <row r="53" ht="12.75">
      <c r="B53" s="8"/>
    </row>
    <row r="54" ht="12.75">
      <c r="B54" s="8"/>
    </row>
    <row r="55" ht="12.75">
      <c r="B55" s="8"/>
    </row>
    <row r="56" ht="12.75">
      <c r="B56" s="8"/>
    </row>
    <row r="57" ht="12.75">
      <c r="B57" s="8"/>
    </row>
    <row r="58" ht="12.75">
      <c r="B58" s="8"/>
    </row>
    <row r="59" ht="12.75">
      <c r="B59" s="8"/>
    </row>
    <row r="60" ht="12.75">
      <c r="B60" s="8"/>
    </row>
    <row r="61" ht="12.75">
      <c r="B61" s="8"/>
    </row>
    <row r="62" ht="12.75">
      <c r="B62" s="8"/>
    </row>
    <row r="63" ht="12.75">
      <c r="B63" s="8"/>
    </row>
    <row r="64" ht="12.75">
      <c r="B64" s="8"/>
    </row>
    <row r="65" ht="12.75">
      <c r="B65" s="8"/>
    </row>
    <row r="66" ht="12.75">
      <c r="B66" s="8"/>
    </row>
    <row r="67" ht="12.75">
      <c r="B67" s="8"/>
    </row>
    <row r="68" ht="12.75">
      <c r="B68" s="8"/>
    </row>
    <row r="69" ht="12.75">
      <c r="B69" s="8"/>
    </row>
    <row r="70" ht="12.75">
      <c r="B70" s="8"/>
    </row>
    <row r="71" ht="12.75">
      <c r="B71" s="8"/>
    </row>
    <row r="72" ht="12.75">
      <c r="B72" s="8"/>
    </row>
    <row r="73" ht="12.75">
      <c r="B73" s="8"/>
    </row>
    <row r="74" ht="12.75">
      <c r="B74" s="8"/>
    </row>
    <row r="75" ht="12.75">
      <c r="B75" s="8"/>
    </row>
    <row r="76" ht="12.75">
      <c r="B76" s="8"/>
    </row>
    <row r="77" ht="12.75">
      <c r="B77" s="8"/>
    </row>
    <row r="78" ht="12.75">
      <c r="B78" s="8"/>
    </row>
    <row r="79" ht="12.75">
      <c r="B79" s="8"/>
    </row>
    <row r="80" ht="12.75">
      <c r="B80" s="8"/>
    </row>
    <row r="81" ht="12.75">
      <c r="B81" s="8"/>
    </row>
    <row r="82" ht="12.75">
      <c r="B82" s="8"/>
    </row>
    <row r="83" ht="12.75">
      <c r="B83" s="8"/>
    </row>
    <row r="84" ht="12.75">
      <c r="B84" s="8"/>
    </row>
    <row r="85" ht="12.75">
      <c r="B85" s="8"/>
    </row>
    <row r="86" ht="12.75">
      <c r="B86" s="8"/>
    </row>
    <row r="87" ht="12.75">
      <c r="B87" s="8"/>
    </row>
    <row r="88" ht="12.75">
      <c r="B88" s="8"/>
    </row>
    <row r="89" ht="12.75">
      <c r="B89" s="8"/>
    </row>
    <row r="90" ht="12.75">
      <c r="B90" s="8"/>
    </row>
    <row r="91" ht="12.75">
      <c r="B91" s="8"/>
    </row>
    <row r="92" ht="12.75">
      <c r="B92" s="8"/>
    </row>
    <row r="93" ht="12.75">
      <c r="B93" s="8"/>
    </row>
    <row r="94" ht="12.75">
      <c r="B94" s="8"/>
    </row>
    <row r="95" ht="12.75">
      <c r="B95" s="8"/>
    </row>
    <row r="96" ht="12.75">
      <c r="B96" s="8"/>
    </row>
    <row r="97" ht="12.75">
      <c r="B97" s="8"/>
    </row>
    <row r="98" ht="12.75">
      <c r="B98" s="8"/>
    </row>
    <row r="99" ht="12.75">
      <c r="B99" s="8"/>
    </row>
    <row r="100" ht="12.75">
      <c r="B100" s="8"/>
    </row>
    <row r="101" ht="12.75">
      <c r="B101" s="8"/>
    </row>
    <row r="102" ht="12.75">
      <c r="B102" s="8"/>
    </row>
    <row r="103" ht="12.75">
      <c r="B103" s="8"/>
    </row>
    <row r="104" ht="12.75">
      <c r="B104" s="8"/>
    </row>
    <row r="105" ht="12.75">
      <c r="B105" s="8"/>
    </row>
    <row r="106" ht="12.75">
      <c r="B106" s="8"/>
    </row>
    <row r="107" ht="12.75">
      <c r="B107" s="8"/>
    </row>
    <row r="108" ht="12.75">
      <c r="B108" s="8"/>
    </row>
    <row r="109" ht="12.75">
      <c r="B109" s="8"/>
    </row>
    <row r="110" ht="12.75">
      <c r="B110" s="8"/>
    </row>
    <row r="111" ht="12.75">
      <c r="B111" s="8"/>
    </row>
    <row r="112" ht="12.75">
      <c r="B112" s="8"/>
    </row>
    <row r="113" ht="12.75">
      <c r="B113" s="8"/>
    </row>
    <row r="114" ht="12.75">
      <c r="B114" s="8"/>
    </row>
    <row r="115" ht="12.75">
      <c r="B115" s="8"/>
    </row>
    <row r="116" ht="12.75">
      <c r="B116" s="8"/>
    </row>
    <row r="117" ht="12.75">
      <c r="B117" s="8"/>
    </row>
    <row r="118" ht="12.75">
      <c r="B118" s="8"/>
    </row>
    <row r="119" ht="12.75">
      <c r="B119" s="8"/>
    </row>
    <row r="120" ht="12.75">
      <c r="B120" s="8"/>
    </row>
    <row r="121" ht="12.75">
      <c r="B121" s="8"/>
    </row>
    <row r="122" ht="12.75">
      <c r="B122" s="8"/>
    </row>
    <row r="123" ht="12.75">
      <c r="B123" s="8"/>
    </row>
    <row r="124" ht="12.75">
      <c r="B124" s="8"/>
    </row>
    <row r="125" ht="12.75">
      <c r="B125" s="8"/>
    </row>
    <row r="126" ht="12.75">
      <c r="B126" s="8"/>
    </row>
    <row r="127" ht="12.75">
      <c r="B127" s="8"/>
    </row>
    <row r="128" ht="12.75">
      <c r="B128" s="8"/>
    </row>
    <row r="129" ht="12.75">
      <c r="B129" s="8"/>
    </row>
    <row r="130" ht="12.75">
      <c r="B130" s="8"/>
    </row>
    <row r="131" ht="12.75">
      <c r="B131" s="8"/>
    </row>
    <row r="132" ht="12.75">
      <c r="B132" s="8"/>
    </row>
    <row r="133" ht="12.75">
      <c r="B133" s="8"/>
    </row>
    <row r="134" ht="12.75">
      <c r="B134" s="8"/>
    </row>
    <row r="135" ht="12.75">
      <c r="B135" s="8"/>
    </row>
    <row r="136" ht="12.75">
      <c r="B136" s="8"/>
    </row>
    <row r="137" ht="12.75">
      <c r="B137" s="8"/>
    </row>
    <row r="138" ht="12.75">
      <c r="B138" s="8"/>
    </row>
    <row r="139" ht="12.75">
      <c r="B139" s="8"/>
    </row>
    <row r="140" ht="12.75">
      <c r="B140" s="8"/>
    </row>
    <row r="141" ht="12.75">
      <c r="B141" s="8"/>
    </row>
    <row r="142" ht="12.75">
      <c r="B142" s="8"/>
    </row>
    <row r="143" ht="12.75">
      <c r="B143" s="8"/>
    </row>
    <row r="144" ht="12.75">
      <c r="B144" s="8"/>
    </row>
    <row r="145" ht="12.75">
      <c r="B145" s="8"/>
    </row>
    <row r="146" ht="12.75">
      <c r="B146" s="8"/>
    </row>
    <row r="147" ht="12.75">
      <c r="B147" s="8"/>
    </row>
    <row r="148" ht="12.75">
      <c r="B148" s="8"/>
    </row>
    <row r="149" ht="12.75">
      <c r="B149" s="8"/>
    </row>
    <row r="150" ht="12.75">
      <c r="B150" s="8"/>
    </row>
    <row r="151" ht="12.75">
      <c r="B151" s="8"/>
    </row>
    <row r="152" ht="12.75">
      <c r="B152" s="8"/>
    </row>
    <row r="153" ht="12.75">
      <c r="B153" s="8"/>
    </row>
    <row r="154" ht="12.75">
      <c r="B154" s="8"/>
    </row>
    <row r="155" ht="12.75">
      <c r="B155" s="8"/>
    </row>
    <row r="156" ht="12.75">
      <c r="B156" s="8"/>
    </row>
    <row r="157" ht="12.75">
      <c r="B157" s="8"/>
    </row>
    <row r="158" ht="12.75">
      <c r="B158" s="8"/>
    </row>
    <row r="159" ht="12.75">
      <c r="B159" s="8"/>
    </row>
    <row r="160" ht="12.75">
      <c r="B160" s="8"/>
    </row>
    <row r="161" ht="12.75">
      <c r="B161" s="8"/>
    </row>
    <row r="162" ht="12.75">
      <c r="B162" s="8"/>
    </row>
    <row r="163" ht="12.75">
      <c r="B163" s="8"/>
    </row>
    <row r="164" ht="12.75">
      <c r="B164" s="8"/>
    </row>
    <row r="165" ht="12.75">
      <c r="B165" s="8"/>
    </row>
    <row r="166" ht="12.75">
      <c r="B166" s="8"/>
    </row>
    <row r="167" ht="12.75">
      <c r="B167" s="8"/>
    </row>
    <row r="168" ht="12.75">
      <c r="B168" s="8"/>
    </row>
    <row r="169" ht="12.75">
      <c r="B169" s="8"/>
    </row>
    <row r="170" ht="12.75">
      <c r="B170" s="8"/>
    </row>
    <row r="171" ht="12.75">
      <c r="B171" s="8"/>
    </row>
    <row r="172" ht="12.75">
      <c r="B172" s="8"/>
    </row>
    <row r="173" ht="12.75">
      <c r="B173" s="8"/>
    </row>
    <row r="174" ht="12.75">
      <c r="B174" s="8"/>
    </row>
    <row r="175" ht="12.75">
      <c r="B175" s="8"/>
    </row>
    <row r="176" ht="12.75">
      <c r="B176" s="8"/>
    </row>
    <row r="177" ht="12.75">
      <c r="B177" s="8"/>
    </row>
    <row r="178" ht="12.75">
      <c r="B178" s="8"/>
    </row>
    <row r="179" ht="12.75">
      <c r="B179" s="8"/>
    </row>
    <row r="180" ht="12.75">
      <c r="B180" s="8"/>
    </row>
    <row r="181" ht="12.75">
      <c r="B181" s="8"/>
    </row>
    <row r="182" ht="12.75">
      <c r="B182" s="8"/>
    </row>
    <row r="183" ht="12.75">
      <c r="B183" s="8"/>
    </row>
    <row r="184" ht="12.75">
      <c r="B184" s="8"/>
    </row>
    <row r="185" ht="12.75">
      <c r="B185" s="8"/>
    </row>
    <row r="186" ht="12.75">
      <c r="B186" s="8"/>
    </row>
    <row r="187" ht="12.75">
      <c r="B187" s="8"/>
    </row>
    <row r="188" ht="12.75">
      <c r="B188" s="8"/>
    </row>
    <row r="189" ht="12.75">
      <c r="B189" s="8"/>
    </row>
    <row r="190" ht="12.75">
      <c r="B190" s="8"/>
    </row>
    <row r="191" ht="12.75">
      <c r="B191" s="8"/>
    </row>
    <row r="192" ht="12.75">
      <c r="B192" s="8"/>
    </row>
    <row r="193" ht="12.75">
      <c r="B193" s="8"/>
    </row>
    <row r="194" ht="12.75">
      <c r="B194" s="8"/>
    </row>
    <row r="195" ht="12.75">
      <c r="B195" s="8"/>
    </row>
    <row r="196" ht="12.75">
      <c r="B196" s="8"/>
    </row>
    <row r="197" ht="12.75">
      <c r="B197" s="8"/>
    </row>
    <row r="198" ht="12.75">
      <c r="B198" s="8"/>
    </row>
    <row r="199" ht="12.75">
      <c r="B199" s="8"/>
    </row>
    <row r="200" ht="12.75">
      <c r="B200" s="8"/>
    </row>
    <row r="201" ht="12.75">
      <c r="B201" s="8"/>
    </row>
    <row r="202" ht="12.75">
      <c r="B202" s="8"/>
    </row>
    <row r="203" ht="12.75">
      <c r="B203" s="8"/>
    </row>
    <row r="204" ht="12.75">
      <c r="B204" s="8"/>
    </row>
    <row r="205" ht="12.75">
      <c r="B205" s="8"/>
    </row>
    <row r="206" ht="12.75">
      <c r="B206" s="8"/>
    </row>
    <row r="207" ht="12.75">
      <c r="B207" s="8"/>
    </row>
    <row r="208" ht="12.75">
      <c r="B208" s="8"/>
    </row>
    <row r="209" ht="12.75">
      <c r="B209" s="8"/>
    </row>
    <row r="210" ht="12.75">
      <c r="B210" s="8"/>
    </row>
    <row r="211" ht="12.75">
      <c r="B211" s="8"/>
    </row>
    <row r="212" ht="12.75">
      <c r="B212" s="8"/>
    </row>
    <row r="213" ht="12.75">
      <c r="B213" s="8"/>
    </row>
    <row r="214" ht="12.75">
      <c r="B214" s="8"/>
    </row>
    <row r="215" ht="12.75">
      <c r="B215" s="8"/>
    </row>
    <row r="216" ht="12.75">
      <c r="B216" s="8"/>
    </row>
    <row r="217" ht="12.75">
      <c r="B217" s="8"/>
    </row>
    <row r="218" ht="12.75">
      <c r="B218" s="8"/>
    </row>
    <row r="219" ht="12.75">
      <c r="B219" s="8"/>
    </row>
    <row r="220" ht="12.75">
      <c r="B220" s="8"/>
    </row>
    <row r="221" ht="12.75">
      <c r="B221" s="8"/>
    </row>
    <row r="222" ht="12.75">
      <c r="B222" s="8"/>
    </row>
    <row r="223" ht="12.75">
      <c r="B223" s="8"/>
    </row>
    <row r="224" ht="12.75">
      <c r="B224" s="8"/>
    </row>
    <row r="225" ht="12.75">
      <c r="B225" s="8"/>
    </row>
    <row r="226" ht="12.75">
      <c r="B226" s="8"/>
    </row>
    <row r="227" ht="12.75">
      <c r="B227" s="8"/>
    </row>
    <row r="228" ht="12.75">
      <c r="B228" s="8"/>
    </row>
    <row r="229" ht="12.75">
      <c r="B229" s="8"/>
    </row>
    <row r="230" ht="12.75">
      <c r="B230" s="8"/>
    </row>
    <row r="231" ht="12.75">
      <c r="B231" s="8"/>
    </row>
    <row r="232" ht="12.75">
      <c r="B232" s="8"/>
    </row>
    <row r="233" ht="12.75">
      <c r="B233" s="8"/>
    </row>
    <row r="234" ht="12.75">
      <c r="B234" s="8"/>
    </row>
    <row r="235" ht="12.75">
      <c r="B235" s="8"/>
    </row>
    <row r="236" ht="12.75">
      <c r="B236" s="8"/>
    </row>
    <row r="237" ht="12.75">
      <c r="B237" s="8"/>
    </row>
    <row r="238" ht="12.75">
      <c r="B238" s="8"/>
    </row>
    <row r="239" ht="12.75">
      <c r="B239" s="8"/>
    </row>
    <row r="240" ht="12.75">
      <c r="B240" s="8"/>
    </row>
    <row r="241" ht="12.75">
      <c r="B241" s="8"/>
    </row>
    <row r="242" ht="12.75">
      <c r="B242" s="8"/>
    </row>
    <row r="243" ht="12.75">
      <c r="B243" s="8"/>
    </row>
    <row r="244" ht="12.75">
      <c r="B244" s="8"/>
    </row>
    <row r="245" ht="12.75">
      <c r="B245" s="8"/>
    </row>
    <row r="246" ht="12.75">
      <c r="B246" s="8"/>
    </row>
    <row r="247" ht="12.75">
      <c r="B247" s="8"/>
    </row>
    <row r="248" ht="12.75">
      <c r="B248" s="8"/>
    </row>
    <row r="249" ht="12.75">
      <c r="B249" s="8"/>
    </row>
    <row r="250" ht="12.75">
      <c r="B250" s="8"/>
    </row>
    <row r="251" ht="12.75">
      <c r="B251" s="8"/>
    </row>
    <row r="252" ht="12.75">
      <c r="B252" s="8"/>
    </row>
    <row r="253" ht="12.75">
      <c r="B253" s="8"/>
    </row>
    <row r="254" ht="12.75">
      <c r="B254" s="8"/>
    </row>
    <row r="255" ht="12.75">
      <c r="B255" s="8"/>
    </row>
    <row r="256" ht="12.75">
      <c r="B256" s="8"/>
    </row>
    <row r="257" ht="12.75">
      <c r="B257" s="8"/>
    </row>
    <row r="258" ht="12.75">
      <c r="B258" s="8"/>
    </row>
    <row r="259" ht="12.75">
      <c r="B259" s="8"/>
    </row>
    <row r="260" ht="12.75">
      <c r="B260" s="8"/>
    </row>
    <row r="261" ht="12.75">
      <c r="B261" s="8"/>
    </row>
    <row r="262" ht="12.75">
      <c r="B262" s="8"/>
    </row>
    <row r="263" ht="12.75">
      <c r="B263" s="8"/>
    </row>
    <row r="264" ht="12.75">
      <c r="B264" s="8"/>
    </row>
    <row r="265" ht="12.75">
      <c r="B265" s="8"/>
    </row>
    <row r="266" ht="12.75">
      <c r="B266" s="8"/>
    </row>
    <row r="267" ht="12.75">
      <c r="B267" s="8"/>
    </row>
    <row r="268" ht="12.75">
      <c r="B268" s="8"/>
    </row>
    <row r="269" ht="12.75">
      <c r="B269" s="8"/>
    </row>
    <row r="270" ht="12.75">
      <c r="B270" s="8"/>
    </row>
    <row r="271" ht="12.75">
      <c r="B271" s="8"/>
    </row>
    <row r="272" ht="12.75">
      <c r="B272" s="8"/>
    </row>
    <row r="273" ht="12.75">
      <c r="B273" s="8"/>
    </row>
    <row r="274" ht="12.75">
      <c r="B274" s="8"/>
    </row>
    <row r="275" ht="12.75">
      <c r="B275" s="8"/>
    </row>
    <row r="276" ht="12.75">
      <c r="B276" s="8"/>
    </row>
    <row r="277" ht="12.75">
      <c r="B277" s="8"/>
    </row>
    <row r="278" ht="12.75">
      <c r="B278" s="8"/>
    </row>
    <row r="279" ht="12.75">
      <c r="B279" s="8"/>
    </row>
    <row r="280" ht="12.75">
      <c r="B280" s="8"/>
    </row>
    <row r="281" ht="12.75">
      <c r="B281" s="8"/>
    </row>
    <row r="282" ht="12.75">
      <c r="B282" s="8"/>
    </row>
    <row r="283" ht="12.75">
      <c r="B283" s="8"/>
    </row>
    <row r="284" ht="12.75">
      <c r="B284" s="8"/>
    </row>
    <row r="285" ht="12.75">
      <c r="B285" s="8"/>
    </row>
    <row r="286" ht="12.75">
      <c r="B286" s="8"/>
    </row>
    <row r="287" ht="12.75">
      <c r="B287" s="8"/>
    </row>
    <row r="288" ht="12.75">
      <c r="B288" s="8"/>
    </row>
    <row r="289" ht="12.75">
      <c r="B289" s="8"/>
    </row>
    <row r="290" ht="12.75">
      <c r="B290" s="8"/>
    </row>
    <row r="291" ht="12.75">
      <c r="B291" s="8"/>
    </row>
    <row r="292" ht="12.75">
      <c r="B292" s="8"/>
    </row>
    <row r="293" ht="12.75">
      <c r="B293" s="8"/>
    </row>
    <row r="294" ht="12.75">
      <c r="B294" s="8"/>
    </row>
    <row r="295" ht="12.75">
      <c r="B295" s="8"/>
    </row>
    <row r="296" ht="12.75">
      <c r="B296" s="8"/>
    </row>
    <row r="297" ht="12.75">
      <c r="B297" s="8"/>
    </row>
    <row r="298" ht="12.75">
      <c r="B298" s="8"/>
    </row>
    <row r="299" ht="12.75">
      <c r="B299" s="8"/>
    </row>
    <row r="300" ht="12.75">
      <c r="B300" s="8"/>
    </row>
    <row r="301" ht="12.75">
      <c r="B301" s="8"/>
    </row>
    <row r="302" ht="12.75">
      <c r="B302" s="8"/>
    </row>
    <row r="303" ht="12.75">
      <c r="B303" s="8"/>
    </row>
    <row r="304" ht="12.75">
      <c r="B304" s="8"/>
    </row>
    <row r="305" ht="12.75">
      <c r="B305" s="8"/>
    </row>
    <row r="306" ht="12.75">
      <c r="B306" s="8"/>
    </row>
    <row r="307" ht="12.75">
      <c r="B307" s="8"/>
    </row>
    <row r="308" ht="12.75">
      <c r="B308" s="8"/>
    </row>
    <row r="309" ht="12.75">
      <c r="B309" s="8"/>
    </row>
    <row r="310" ht="12.75">
      <c r="B310" s="8"/>
    </row>
    <row r="311" ht="12.75">
      <c r="B311" s="8"/>
    </row>
    <row r="312" ht="12.75">
      <c r="B312" s="8"/>
    </row>
    <row r="313" ht="12.75">
      <c r="B313" s="8"/>
    </row>
    <row r="314" ht="12.75">
      <c r="B314" s="8"/>
    </row>
    <row r="315" ht="12.75">
      <c r="B315" s="8"/>
    </row>
    <row r="316" ht="12.75">
      <c r="B316" s="8"/>
    </row>
    <row r="317" ht="12.75">
      <c r="B317" s="8"/>
    </row>
    <row r="318" ht="12.75">
      <c r="B318" s="8"/>
    </row>
    <row r="319" ht="12.75">
      <c r="B319" s="8"/>
    </row>
    <row r="320" ht="12.75">
      <c r="B320" s="8"/>
    </row>
    <row r="321" ht="12.75">
      <c r="B321" s="8"/>
    </row>
    <row r="322" ht="12.75">
      <c r="B322" s="8"/>
    </row>
    <row r="323" ht="12.75">
      <c r="B323" s="8"/>
    </row>
    <row r="324" ht="12.75">
      <c r="B324" s="8"/>
    </row>
    <row r="325" ht="12.75">
      <c r="B325" s="8"/>
    </row>
    <row r="326" ht="12.75">
      <c r="B326" s="8"/>
    </row>
    <row r="327" ht="12.75">
      <c r="B327" s="8"/>
    </row>
    <row r="328" ht="12.75">
      <c r="B328" s="8"/>
    </row>
    <row r="329" ht="12.75">
      <c r="B329" s="8"/>
    </row>
    <row r="330" ht="12.75">
      <c r="B330" s="8"/>
    </row>
    <row r="331" ht="12.75">
      <c r="B331" s="8"/>
    </row>
    <row r="332" ht="12.75">
      <c r="B332" s="8"/>
    </row>
    <row r="333" ht="12.75">
      <c r="B333" s="8"/>
    </row>
    <row r="334" ht="12.75">
      <c r="B334" s="8"/>
    </row>
    <row r="335" ht="12.75">
      <c r="B335" s="8"/>
    </row>
    <row r="336" ht="12.75">
      <c r="B336" s="8"/>
    </row>
    <row r="337" ht="12.75">
      <c r="B337" s="8"/>
    </row>
    <row r="338" ht="12.75">
      <c r="B338" s="8"/>
    </row>
    <row r="339" ht="12.75">
      <c r="B339" s="8"/>
    </row>
    <row r="340" ht="12.75">
      <c r="B340" s="8"/>
    </row>
    <row r="341" ht="12.75">
      <c r="B341" s="8"/>
    </row>
    <row r="342" ht="12.75">
      <c r="B342" s="8"/>
    </row>
    <row r="343" ht="12.75">
      <c r="B343" s="8"/>
    </row>
    <row r="344" ht="12.75">
      <c r="B344" s="8"/>
    </row>
    <row r="345" ht="12.75">
      <c r="B345" s="8"/>
    </row>
    <row r="346" ht="12.75">
      <c r="B346" s="8"/>
    </row>
    <row r="347" ht="12.75">
      <c r="B347" s="8"/>
    </row>
    <row r="348" ht="12.75">
      <c r="B348" s="8"/>
    </row>
    <row r="349" ht="12.75">
      <c r="B349" s="8"/>
    </row>
    <row r="350" ht="12.75">
      <c r="B350" s="8"/>
    </row>
    <row r="351" ht="12.75">
      <c r="B351" s="8"/>
    </row>
    <row r="352" ht="12.75">
      <c r="B352" s="8"/>
    </row>
    <row r="353" ht="12.75">
      <c r="B353" s="8"/>
    </row>
    <row r="354" ht="12.75">
      <c r="B354" s="8"/>
    </row>
    <row r="355" ht="12.75">
      <c r="B355" s="8"/>
    </row>
    <row r="356" ht="12.75">
      <c r="B356" s="8"/>
    </row>
    <row r="357" ht="12.75">
      <c r="B357" s="8"/>
    </row>
    <row r="358" ht="12.75">
      <c r="B358" s="8"/>
    </row>
    <row r="359" ht="12.75">
      <c r="B359" s="8"/>
    </row>
    <row r="360" ht="12.75">
      <c r="B360" s="8"/>
    </row>
    <row r="361" ht="12.75">
      <c r="B361" s="8"/>
    </row>
    <row r="362" ht="12.75">
      <c r="B362" s="8"/>
    </row>
    <row r="363" ht="12.75">
      <c r="B363" s="8"/>
    </row>
    <row r="364" ht="12.75">
      <c r="B364" s="8"/>
    </row>
    <row r="365" ht="12.75">
      <c r="B365" s="8"/>
    </row>
    <row r="366" ht="12.75">
      <c r="B366" s="8"/>
    </row>
    <row r="367" ht="12.75">
      <c r="B367" s="8"/>
    </row>
    <row r="368" ht="12.75">
      <c r="B368" s="8"/>
    </row>
    <row r="369" ht="12.75">
      <c r="B369" s="8"/>
    </row>
    <row r="370" ht="12.75">
      <c r="B370" s="8"/>
    </row>
    <row r="371" ht="12.75">
      <c r="B371" s="8"/>
    </row>
    <row r="372" ht="12.75">
      <c r="B372" s="8"/>
    </row>
    <row r="373" ht="12.75">
      <c r="B373" s="8"/>
    </row>
    <row r="374" ht="12.75">
      <c r="B374" s="8"/>
    </row>
    <row r="375" ht="12.75">
      <c r="B375" s="8"/>
    </row>
    <row r="376" ht="12.75">
      <c r="B376" s="8"/>
    </row>
    <row r="377" ht="12.75">
      <c r="B377" s="8"/>
    </row>
    <row r="378" ht="12.75">
      <c r="B378" s="8"/>
    </row>
    <row r="379" ht="12.75">
      <c r="B379" s="8"/>
    </row>
    <row r="380" ht="12.75">
      <c r="B380" s="8"/>
    </row>
    <row r="381" ht="12.75">
      <c r="B381" s="8"/>
    </row>
    <row r="382" ht="12.75">
      <c r="B382" s="8"/>
    </row>
    <row r="383" ht="12.75">
      <c r="B383" s="8"/>
    </row>
    <row r="384" ht="12.75">
      <c r="B384" s="8"/>
    </row>
    <row r="385" ht="12.75">
      <c r="B385" s="8"/>
    </row>
    <row r="386" ht="12.75">
      <c r="B386" s="8"/>
    </row>
    <row r="387" ht="12.75">
      <c r="B387" s="8"/>
    </row>
    <row r="388" ht="12.75">
      <c r="B388" s="8"/>
    </row>
    <row r="389" ht="12.75">
      <c r="B389" s="8"/>
    </row>
    <row r="390" ht="12.75">
      <c r="B390" s="8"/>
    </row>
    <row r="391" ht="12.75">
      <c r="B391" s="8"/>
    </row>
    <row r="392" ht="12.75">
      <c r="B392" s="8"/>
    </row>
    <row r="393" ht="12.75">
      <c r="B393" s="8"/>
    </row>
    <row r="394" ht="12.75">
      <c r="B394" s="8"/>
    </row>
    <row r="395" ht="12.75">
      <c r="B395" s="8"/>
    </row>
    <row r="396" ht="12.75">
      <c r="B396" s="8"/>
    </row>
    <row r="397" ht="12.75">
      <c r="B397" s="8"/>
    </row>
    <row r="398" ht="12.75">
      <c r="B398" s="8"/>
    </row>
    <row r="399" ht="12.75">
      <c r="B399" s="8"/>
    </row>
    <row r="400" ht="12.75">
      <c r="B400" s="8"/>
    </row>
    <row r="401" ht="12.75">
      <c r="B401" s="8"/>
    </row>
    <row r="402" ht="12.75">
      <c r="B402" s="8"/>
    </row>
    <row r="403" ht="12.75">
      <c r="B403" s="8"/>
    </row>
    <row r="404" ht="12.75">
      <c r="B404" s="8"/>
    </row>
    <row r="405" ht="12.75">
      <c r="B405" s="8"/>
    </row>
    <row r="406" ht="12.75">
      <c r="B406" s="8"/>
    </row>
    <row r="407" ht="12.75">
      <c r="B407" s="8"/>
    </row>
    <row r="408" ht="12.75">
      <c r="B408" s="8"/>
    </row>
    <row r="409" ht="12.75">
      <c r="B409" s="8"/>
    </row>
    <row r="410" ht="12.75">
      <c r="B410" s="8"/>
    </row>
    <row r="411" ht="12.75">
      <c r="B411" s="8"/>
    </row>
    <row r="412" ht="12.75">
      <c r="B412" s="8"/>
    </row>
    <row r="413" ht="12.75">
      <c r="B413" s="8"/>
    </row>
    <row r="414" ht="12.75">
      <c r="B414" s="8"/>
    </row>
    <row r="415" ht="12.75">
      <c r="B415" s="8"/>
    </row>
    <row r="416" ht="12.75">
      <c r="B416" s="8"/>
    </row>
    <row r="417" ht="12.75">
      <c r="B417" s="8"/>
    </row>
    <row r="418" ht="12.75">
      <c r="B418" s="8"/>
    </row>
    <row r="419" ht="12.75">
      <c r="B419" s="8"/>
    </row>
    <row r="420" ht="12.75">
      <c r="B420" s="8"/>
    </row>
    <row r="421" ht="12.75">
      <c r="B421" s="8"/>
    </row>
    <row r="422" ht="12.75">
      <c r="B422" s="8"/>
    </row>
    <row r="423" ht="12.75">
      <c r="B423" s="8"/>
    </row>
    <row r="424" ht="12.75">
      <c r="B424" s="8"/>
    </row>
    <row r="425" ht="12.75">
      <c r="B425" s="8"/>
    </row>
    <row r="426" ht="12.75">
      <c r="B426" s="8"/>
    </row>
    <row r="427" ht="12.75">
      <c r="B427" s="8"/>
    </row>
    <row r="428" ht="12.75">
      <c r="B428" s="8"/>
    </row>
    <row r="429" ht="12.75">
      <c r="B429" s="8"/>
    </row>
    <row r="430" ht="12.75">
      <c r="B430" s="8"/>
    </row>
    <row r="431" ht="12.75">
      <c r="B431" s="8"/>
    </row>
    <row r="432" ht="12.75">
      <c r="B432" s="8"/>
    </row>
    <row r="433" ht="12.75">
      <c r="B433" s="8"/>
    </row>
    <row r="434" ht="12.75">
      <c r="B434" s="8"/>
    </row>
    <row r="435" ht="12.75">
      <c r="B435" s="8"/>
    </row>
    <row r="436" ht="12.75">
      <c r="B436" s="8"/>
    </row>
    <row r="437" ht="12.75">
      <c r="B437" s="8"/>
    </row>
    <row r="438" ht="12.75">
      <c r="B438" s="8"/>
    </row>
    <row r="439" ht="12.75">
      <c r="B439" s="8"/>
    </row>
    <row r="440" ht="12.75">
      <c r="B440" s="8"/>
    </row>
    <row r="441" ht="12.75">
      <c r="B441" s="8"/>
    </row>
    <row r="442" ht="12.75">
      <c r="B442" s="8"/>
    </row>
    <row r="443" ht="12.75">
      <c r="B443" s="8"/>
    </row>
    <row r="444" ht="12.75">
      <c r="B444" s="8"/>
    </row>
    <row r="445" ht="12.75">
      <c r="B445" s="8"/>
    </row>
    <row r="446" ht="12.75">
      <c r="B446" s="8"/>
    </row>
    <row r="447" ht="12.75">
      <c r="B447" s="8"/>
    </row>
    <row r="448" ht="12.75">
      <c r="B448" s="8"/>
    </row>
    <row r="449" ht="12.75">
      <c r="B449" s="8"/>
    </row>
    <row r="450" ht="12.75">
      <c r="B450" s="8"/>
    </row>
    <row r="451" ht="12.75">
      <c r="B451" s="8"/>
    </row>
    <row r="452" ht="12.75">
      <c r="B452" s="8"/>
    </row>
    <row r="453" ht="12.75">
      <c r="B453" s="8"/>
    </row>
    <row r="454" ht="12.75">
      <c r="B454" s="8"/>
    </row>
    <row r="455" ht="12.75">
      <c r="B455" s="8"/>
    </row>
    <row r="456" ht="12.75">
      <c r="B456" s="8"/>
    </row>
    <row r="457" ht="12.75">
      <c r="B457" s="8"/>
    </row>
    <row r="458" ht="12.75">
      <c r="B458" s="8"/>
    </row>
    <row r="459" ht="12.75">
      <c r="B459" s="8"/>
    </row>
    <row r="460" ht="12.75">
      <c r="B460" s="8"/>
    </row>
    <row r="461" ht="12.75">
      <c r="B461" s="8"/>
    </row>
    <row r="462" ht="12.75">
      <c r="B462" s="8"/>
    </row>
    <row r="463" ht="12.75">
      <c r="B463" s="8"/>
    </row>
    <row r="464" ht="12.75">
      <c r="B464" s="8"/>
    </row>
    <row r="465" ht="12.75">
      <c r="B465" s="8"/>
    </row>
    <row r="466" ht="12.75">
      <c r="B466" s="8"/>
    </row>
    <row r="467" ht="12.75">
      <c r="B467" s="8"/>
    </row>
    <row r="468" ht="12.75">
      <c r="B468" s="8"/>
    </row>
    <row r="469" ht="12.75">
      <c r="B469" s="8"/>
    </row>
    <row r="470" ht="12.75">
      <c r="B470" s="8"/>
    </row>
    <row r="471" ht="12.75">
      <c r="B471" s="8"/>
    </row>
    <row r="472" ht="12.75">
      <c r="B472" s="8"/>
    </row>
    <row r="473" ht="12.75">
      <c r="B473" s="8"/>
    </row>
    <row r="474" ht="12.75">
      <c r="B474" s="8"/>
    </row>
    <row r="475" ht="12.75">
      <c r="B475" s="8"/>
    </row>
    <row r="476" ht="12.75">
      <c r="B476" s="8"/>
    </row>
    <row r="477" ht="12.75">
      <c r="B477" s="8"/>
    </row>
    <row r="478" ht="12.75">
      <c r="B478" s="8"/>
    </row>
    <row r="479" ht="12.75">
      <c r="B479" s="8"/>
    </row>
    <row r="480" ht="12.75">
      <c r="B480" s="8"/>
    </row>
    <row r="481" ht="12.75">
      <c r="B481" s="8"/>
    </row>
    <row r="482" ht="12.75">
      <c r="B482" s="8"/>
    </row>
    <row r="483" ht="12.75">
      <c r="B483" s="8"/>
    </row>
    <row r="484" ht="12.75">
      <c r="B484" s="8"/>
    </row>
    <row r="485" ht="12.75">
      <c r="B485" s="8"/>
    </row>
    <row r="486" ht="12.75">
      <c r="B486" s="8"/>
    </row>
    <row r="487" ht="12.75">
      <c r="B487" s="8"/>
    </row>
    <row r="488" ht="12.75">
      <c r="B488" s="8"/>
    </row>
    <row r="489" ht="12.75">
      <c r="B489" s="8"/>
    </row>
    <row r="490" ht="12.75">
      <c r="B490" s="8"/>
    </row>
    <row r="491" ht="12.75">
      <c r="B491" s="8"/>
    </row>
    <row r="492" ht="12.75">
      <c r="B492" s="8"/>
    </row>
    <row r="493" ht="12.75">
      <c r="B493" s="8"/>
    </row>
    <row r="494" ht="12.75">
      <c r="B494" s="8"/>
    </row>
    <row r="495" ht="12.75">
      <c r="B495" s="8"/>
    </row>
    <row r="496" ht="12.75">
      <c r="B496" s="8"/>
    </row>
    <row r="497" ht="12.75">
      <c r="B497" s="8"/>
    </row>
    <row r="498" ht="12.75">
      <c r="B498" s="8"/>
    </row>
    <row r="499" ht="12.75">
      <c r="B499" s="8"/>
    </row>
    <row r="500" ht="12.75">
      <c r="B500" s="8"/>
    </row>
    <row r="501" ht="12.75">
      <c r="B501" s="8"/>
    </row>
    <row r="502" ht="12.75">
      <c r="B502" s="8"/>
    </row>
    <row r="503" ht="12.75">
      <c r="B503" s="8"/>
    </row>
    <row r="504" ht="12.75">
      <c r="B504" s="8"/>
    </row>
    <row r="505" ht="12.75">
      <c r="B505" s="8"/>
    </row>
    <row r="506" ht="12.75">
      <c r="B506" s="8"/>
    </row>
    <row r="507" ht="12.75">
      <c r="B507" s="8"/>
    </row>
    <row r="508" ht="12.75">
      <c r="B508" s="8"/>
    </row>
    <row r="509" ht="12.75">
      <c r="B509" s="8"/>
    </row>
    <row r="510" ht="12.75">
      <c r="B510" s="8"/>
    </row>
    <row r="511" ht="12.75">
      <c r="B511" s="8"/>
    </row>
    <row r="512" ht="12.75">
      <c r="B512" s="8"/>
    </row>
    <row r="513" ht="12.75">
      <c r="B513" s="8"/>
    </row>
    <row r="514" ht="12.75">
      <c r="B514" s="8"/>
    </row>
    <row r="515" ht="12.75">
      <c r="B515" s="8"/>
    </row>
    <row r="516" ht="12.75">
      <c r="B516" s="8"/>
    </row>
    <row r="517" ht="12.75">
      <c r="B517" s="8"/>
    </row>
    <row r="518" ht="12.75">
      <c r="B518" s="8"/>
    </row>
  </sheetData>
  <sheetProtection/>
  <mergeCells count="1">
    <mergeCell ref="A26:C26"/>
  </mergeCells>
  <printOptions/>
  <pageMargins left="0.75" right="0.75" top="1" bottom="1" header="0.5" footer="0.5"/>
  <pageSetup orientation="portrait" paperSize="9"/>
  <ignoredErrors>
    <ignoredError sqref="D3:D9 D13:D16 E18:M18 E17:M17 D20:M21 E10:M10" emptyCellReferenc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47"/>
  <sheetViews>
    <sheetView zoomScale="90" zoomScaleNormal="90" zoomScalePageLayoutView="0" workbookViewId="0" topLeftCell="A40">
      <selection activeCell="D60" sqref="D60"/>
    </sheetView>
  </sheetViews>
  <sheetFormatPr defaultColWidth="9.00390625" defaultRowHeight="12.75"/>
  <cols>
    <col min="1" max="1" width="48.375" style="87" customWidth="1"/>
    <col min="2" max="2" width="12.125" style="156" customWidth="1"/>
    <col min="3" max="3" width="22.75390625" style="7" customWidth="1"/>
    <col min="4" max="16384" width="9.125" style="87" customWidth="1"/>
  </cols>
  <sheetData>
    <row r="1" spans="1:3" ht="48" customHeight="1">
      <c r="A1" s="240" t="s">
        <v>225</v>
      </c>
      <c r="B1" s="240"/>
      <c r="C1" s="240"/>
    </row>
    <row r="3" spans="1:3" ht="20.25" customHeight="1">
      <c r="A3" s="251" t="s">
        <v>24</v>
      </c>
      <c r="B3" s="251"/>
      <c r="C3" s="251"/>
    </row>
    <row r="4" spans="1:3" ht="12.75">
      <c r="A4" s="252"/>
      <c r="B4" s="252"/>
      <c r="C4" s="49" t="s">
        <v>5</v>
      </c>
    </row>
    <row r="5" spans="1:3" ht="22.5" customHeight="1">
      <c r="A5" s="253"/>
      <c r="B5" s="253"/>
      <c r="C5" s="91" t="s">
        <v>23</v>
      </c>
    </row>
    <row r="6" spans="1:3" ht="12.75">
      <c r="A6" s="242" t="s">
        <v>6</v>
      </c>
      <c r="B6" s="242"/>
      <c r="C6" s="235"/>
    </row>
    <row r="7" spans="1:3" ht="18" customHeight="1">
      <c r="A7" s="248" t="s">
        <v>7</v>
      </c>
      <c r="B7" s="146" t="s">
        <v>8</v>
      </c>
      <c r="C7" s="3">
        <v>0</v>
      </c>
    </row>
    <row r="8" spans="1:3" ht="21">
      <c r="A8" s="249"/>
      <c r="B8" s="146" t="s">
        <v>11</v>
      </c>
      <c r="C8" s="3">
        <v>0</v>
      </c>
    </row>
    <row r="9" spans="1:3" ht="12.75">
      <c r="A9" s="250"/>
      <c r="B9" s="95" t="s">
        <v>12</v>
      </c>
      <c r="C9" s="9">
        <f>SUM(C7:C8)</f>
        <v>0</v>
      </c>
    </row>
    <row r="10" spans="1:3" ht="21" customHeight="1">
      <c r="A10" s="248" t="s">
        <v>9</v>
      </c>
      <c r="B10" s="146" t="s">
        <v>8</v>
      </c>
      <c r="C10" s="3">
        <v>0</v>
      </c>
    </row>
    <row r="11" spans="1:3" ht="21">
      <c r="A11" s="249"/>
      <c r="B11" s="146" t="s">
        <v>11</v>
      </c>
      <c r="C11" s="3">
        <v>0</v>
      </c>
    </row>
    <row r="12" spans="1:3" ht="12.75">
      <c r="A12" s="250"/>
      <c r="B12" s="95" t="s">
        <v>12</v>
      </c>
      <c r="C12" s="9">
        <f>SUM(C10:C11)</f>
        <v>0</v>
      </c>
    </row>
    <row r="13" spans="1:3" ht="12.75">
      <c r="A13" s="241" t="s">
        <v>10</v>
      </c>
      <c r="B13" s="146" t="s">
        <v>8</v>
      </c>
      <c r="C13" s="3">
        <v>0</v>
      </c>
    </row>
    <row r="14" spans="1:3" ht="21">
      <c r="A14" s="241"/>
      <c r="B14" s="146" t="s">
        <v>11</v>
      </c>
      <c r="C14" s="3">
        <v>0</v>
      </c>
    </row>
    <row r="15" spans="1:3" ht="12.75">
      <c r="A15" s="241"/>
      <c r="B15" s="95" t="s">
        <v>12</v>
      </c>
      <c r="C15" s="9">
        <f>C13+C14</f>
        <v>0</v>
      </c>
    </row>
    <row r="16" spans="1:3" ht="12.75">
      <c r="A16" s="241" t="s">
        <v>13</v>
      </c>
      <c r="B16" s="146" t="s">
        <v>8</v>
      </c>
      <c r="C16" s="3">
        <v>0</v>
      </c>
    </row>
    <row r="17" spans="1:3" ht="21">
      <c r="A17" s="241"/>
      <c r="B17" s="146" t="s">
        <v>11</v>
      </c>
      <c r="C17" s="3">
        <v>0</v>
      </c>
    </row>
    <row r="18" spans="1:3" ht="12.75">
      <c r="A18" s="241"/>
      <c r="B18" s="95" t="s">
        <v>12</v>
      </c>
      <c r="C18" s="9">
        <f>C16+C17</f>
        <v>0</v>
      </c>
    </row>
    <row r="19" spans="1:3" ht="12.75">
      <c r="A19" s="241" t="s">
        <v>14</v>
      </c>
      <c r="B19" s="146" t="s">
        <v>8</v>
      </c>
      <c r="C19" s="3">
        <v>0</v>
      </c>
    </row>
    <row r="20" spans="1:3" ht="21">
      <c r="A20" s="241"/>
      <c r="B20" s="146" t="s">
        <v>11</v>
      </c>
      <c r="C20" s="3">
        <v>0</v>
      </c>
    </row>
    <row r="21" spans="1:3" ht="12.75">
      <c r="A21" s="241"/>
      <c r="B21" s="95" t="s">
        <v>12</v>
      </c>
      <c r="C21" s="9">
        <f>C19+C20</f>
        <v>0</v>
      </c>
    </row>
    <row r="22" spans="1:3" ht="12.75">
      <c r="A22" s="241" t="s">
        <v>15</v>
      </c>
      <c r="B22" s="146" t="s">
        <v>8</v>
      </c>
      <c r="C22" s="3">
        <v>0</v>
      </c>
    </row>
    <row r="23" spans="1:3" ht="21">
      <c r="A23" s="241"/>
      <c r="B23" s="146" t="s">
        <v>11</v>
      </c>
      <c r="C23" s="3">
        <v>0</v>
      </c>
    </row>
    <row r="24" spans="1:3" ht="12.75">
      <c r="A24" s="241"/>
      <c r="B24" s="95" t="s">
        <v>12</v>
      </c>
      <c r="C24" s="9">
        <f>C22+C23</f>
        <v>0</v>
      </c>
    </row>
    <row r="25" spans="1:3" ht="30.75" customHeight="1">
      <c r="A25" s="150" t="s">
        <v>16</v>
      </c>
      <c r="B25" s="95" t="s">
        <v>8</v>
      </c>
      <c r="C25" s="2">
        <v>0</v>
      </c>
    </row>
    <row r="26" spans="1:3" ht="12.75">
      <c r="A26" s="243" t="s">
        <v>17</v>
      </c>
      <c r="B26" s="146" t="s">
        <v>8</v>
      </c>
      <c r="C26" s="10">
        <f>SUM(C7,C10,C13,C16,C19,C22,C25)</f>
        <v>0</v>
      </c>
    </row>
    <row r="27" spans="1:3" ht="21">
      <c r="A27" s="244"/>
      <c r="B27" s="146" t="s">
        <v>11</v>
      </c>
      <c r="C27" s="10">
        <f>SUM(C8,C11,C14,C17,C20,C23)</f>
        <v>0</v>
      </c>
    </row>
    <row r="28" spans="1:3" ht="12.75">
      <c r="A28" s="245"/>
      <c r="B28" s="95" t="s">
        <v>12</v>
      </c>
      <c r="C28" s="9">
        <f>SUM(C26:C27)</f>
        <v>0</v>
      </c>
    </row>
    <row r="29" spans="1:3" ht="12.75">
      <c r="A29" s="151"/>
      <c r="B29" s="159"/>
      <c r="C29" s="4"/>
    </row>
    <row r="30" spans="1:3" ht="12.75">
      <c r="A30" s="246" t="s">
        <v>251</v>
      </c>
      <c r="B30" s="247"/>
      <c r="C30" s="50"/>
    </row>
    <row r="31" spans="1:3" ht="18" customHeight="1">
      <c r="A31" s="248" t="s">
        <v>7</v>
      </c>
      <c r="B31" s="146" t="s">
        <v>8</v>
      </c>
      <c r="C31" s="3">
        <v>0</v>
      </c>
    </row>
    <row r="32" spans="1:3" ht="21">
      <c r="A32" s="249"/>
      <c r="B32" s="146" t="s">
        <v>11</v>
      </c>
      <c r="C32" s="3">
        <v>0</v>
      </c>
    </row>
    <row r="33" spans="1:3" ht="12.75">
      <c r="A33" s="250"/>
      <c r="B33" s="95" t="s">
        <v>12</v>
      </c>
      <c r="C33" s="9">
        <f>SUM(C31:C32)</f>
        <v>0</v>
      </c>
    </row>
    <row r="34" spans="1:3" ht="12.75">
      <c r="A34" s="248" t="s">
        <v>252</v>
      </c>
      <c r="B34" s="146" t="s">
        <v>8</v>
      </c>
      <c r="C34" s="3">
        <v>0</v>
      </c>
    </row>
    <row r="35" spans="1:3" ht="21">
      <c r="A35" s="249"/>
      <c r="B35" s="146" t="s">
        <v>11</v>
      </c>
      <c r="C35" s="3">
        <v>0</v>
      </c>
    </row>
    <row r="36" spans="1:3" ht="12.75">
      <c r="A36" s="250"/>
      <c r="B36" s="95" t="s">
        <v>12</v>
      </c>
      <c r="C36" s="9">
        <f>SUM(C34:C35)</f>
        <v>0</v>
      </c>
    </row>
    <row r="37" spans="1:3" ht="22.5" customHeight="1">
      <c r="A37" s="150" t="s">
        <v>19</v>
      </c>
      <c r="B37" s="95" t="s">
        <v>8</v>
      </c>
      <c r="C37" s="2">
        <v>0</v>
      </c>
    </row>
    <row r="38" spans="1:3" ht="22.5" customHeight="1">
      <c r="A38" s="150" t="s">
        <v>20</v>
      </c>
      <c r="B38" s="95" t="s">
        <v>8</v>
      </c>
      <c r="C38" s="2">
        <v>0</v>
      </c>
    </row>
    <row r="39" spans="1:3" ht="12.75">
      <c r="A39" s="243" t="s">
        <v>18</v>
      </c>
      <c r="B39" s="146" t="s">
        <v>8</v>
      </c>
      <c r="C39" s="10">
        <f>SUM(C31,C34,C37,C38)</f>
        <v>0</v>
      </c>
    </row>
    <row r="40" spans="1:3" ht="21">
      <c r="A40" s="244"/>
      <c r="B40" s="146" t="s">
        <v>11</v>
      </c>
      <c r="C40" s="10">
        <f>SUM(C32,C35)</f>
        <v>0</v>
      </c>
    </row>
    <row r="41" spans="1:3" ht="12.75">
      <c r="A41" s="245"/>
      <c r="B41" s="95" t="s">
        <v>12</v>
      </c>
      <c r="C41" s="9">
        <f>SUM(C39:C40)</f>
        <v>0</v>
      </c>
    </row>
    <row r="42" spans="1:3" ht="12.75">
      <c r="A42" s="151"/>
      <c r="B42" s="161"/>
      <c r="C42" s="6"/>
    </row>
    <row r="43" spans="1:3" ht="22.5" customHeight="1">
      <c r="A43" s="246" t="s">
        <v>336</v>
      </c>
      <c r="B43" s="247"/>
      <c r="C43" s="50"/>
    </row>
    <row r="44" spans="1:3" ht="37.5" customHeight="1">
      <c r="A44" s="153" t="s">
        <v>253</v>
      </c>
      <c r="B44" s="160" t="s">
        <v>8</v>
      </c>
      <c r="C44" s="5">
        <v>0</v>
      </c>
    </row>
    <row r="45" spans="1:3" ht="19.5" customHeight="1">
      <c r="A45" s="149" t="s">
        <v>21</v>
      </c>
      <c r="B45" s="95" t="s">
        <v>8</v>
      </c>
      <c r="C45" s="9">
        <f>C44</f>
        <v>0</v>
      </c>
    </row>
    <row r="46" spans="1:3" ht="12.75">
      <c r="A46" s="151"/>
      <c r="B46" s="161"/>
      <c r="C46" s="6"/>
    </row>
    <row r="47" spans="1:3" ht="22.5" customHeight="1">
      <c r="A47" s="246" t="s">
        <v>254</v>
      </c>
      <c r="B47" s="247"/>
      <c r="C47" s="50"/>
    </row>
    <row r="48" spans="1:3" ht="24" customHeight="1">
      <c r="A48" s="153" t="s">
        <v>255</v>
      </c>
      <c r="B48" s="160" t="s">
        <v>256</v>
      </c>
      <c r="C48" s="5">
        <v>0</v>
      </c>
    </row>
    <row r="49" spans="1:3" ht="19.5" customHeight="1">
      <c r="A49" s="149" t="s">
        <v>22</v>
      </c>
      <c r="B49" s="95" t="s">
        <v>256</v>
      </c>
      <c r="C49" s="9">
        <f>C48</f>
        <v>0</v>
      </c>
    </row>
    <row r="50" spans="1:3" ht="12.75">
      <c r="A50" s="151"/>
      <c r="B50" s="161"/>
      <c r="C50" s="6"/>
    </row>
    <row r="51" spans="1:3" ht="22.5" customHeight="1">
      <c r="A51" s="242" t="s">
        <v>257</v>
      </c>
      <c r="B51" s="146" t="s">
        <v>8</v>
      </c>
      <c r="C51" s="10">
        <f>SUM(C39,C44)</f>
        <v>0</v>
      </c>
    </row>
    <row r="52" spans="1:3" ht="22.5" customHeight="1">
      <c r="A52" s="242"/>
      <c r="B52" s="146" t="s">
        <v>11</v>
      </c>
      <c r="C52" s="10">
        <f>C40</f>
        <v>0</v>
      </c>
    </row>
    <row r="53" spans="1:3" ht="22.5" customHeight="1">
      <c r="A53" s="242"/>
      <c r="B53" s="279" t="s">
        <v>256</v>
      </c>
      <c r="C53" s="10">
        <f>C48</f>
        <v>0</v>
      </c>
    </row>
    <row r="54" spans="1:3" ht="22.5" customHeight="1">
      <c r="A54" s="242"/>
      <c r="B54" s="95" t="s">
        <v>12</v>
      </c>
      <c r="C54" s="9">
        <f>SUM(C51:C53)</f>
        <v>0</v>
      </c>
    </row>
    <row r="55" ht="12.75">
      <c r="C55" s="8"/>
    </row>
    <row r="56" spans="2:3" ht="12.75">
      <c r="B56" s="87"/>
      <c r="C56" s="8"/>
    </row>
    <row r="57" spans="2:3" ht="12.75">
      <c r="B57" s="87"/>
      <c r="C57" s="8"/>
    </row>
    <row r="58" spans="2:3" ht="12.75">
      <c r="B58" s="87"/>
      <c r="C58" s="8"/>
    </row>
    <row r="59" spans="2:3" ht="12.75">
      <c r="B59" s="87"/>
      <c r="C59" s="8"/>
    </row>
    <row r="60" spans="2:3" ht="12.75">
      <c r="B60" s="87"/>
      <c r="C60" s="8"/>
    </row>
    <row r="61" spans="2:3" ht="12.75">
      <c r="B61" s="87"/>
      <c r="C61" s="8"/>
    </row>
    <row r="62" spans="2:3" ht="12.75">
      <c r="B62" s="87"/>
      <c r="C62" s="8"/>
    </row>
    <row r="63" spans="2:3" ht="12.75">
      <c r="B63" s="87"/>
      <c r="C63" s="8"/>
    </row>
    <row r="64" spans="2:3" ht="12.75">
      <c r="B64" s="87"/>
      <c r="C64" s="8"/>
    </row>
    <row r="65" spans="2:3" ht="12.75">
      <c r="B65" s="87"/>
      <c r="C65" s="8"/>
    </row>
    <row r="66" spans="2:3" ht="12.75">
      <c r="B66" s="87"/>
      <c r="C66" s="8"/>
    </row>
    <row r="67" spans="2:3" ht="12.75">
      <c r="B67" s="87"/>
      <c r="C67" s="8"/>
    </row>
    <row r="68" spans="2:3" ht="12.75">
      <c r="B68" s="87"/>
      <c r="C68" s="8"/>
    </row>
    <row r="69" spans="2:3" ht="12.75">
      <c r="B69" s="87"/>
      <c r="C69" s="8"/>
    </row>
    <row r="70" spans="2:3" ht="12.75">
      <c r="B70" s="87"/>
      <c r="C70" s="8"/>
    </row>
    <row r="71" spans="2:3" ht="12.75">
      <c r="B71" s="87"/>
      <c r="C71" s="8"/>
    </row>
    <row r="72" spans="2:3" ht="12.75">
      <c r="B72" s="87"/>
      <c r="C72" s="8"/>
    </row>
    <row r="73" spans="2:3" ht="12.75">
      <c r="B73" s="87"/>
      <c r="C73" s="8"/>
    </row>
    <row r="74" spans="2:3" ht="12.75">
      <c r="B74" s="87"/>
      <c r="C74" s="8"/>
    </row>
    <row r="75" spans="2:3" ht="12.75">
      <c r="B75" s="87"/>
      <c r="C75" s="8"/>
    </row>
    <row r="76" spans="2:3" ht="12.75">
      <c r="B76" s="87"/>
      <c r="C76" s="8"/>
    </row>
    <row r="77" spans="2:3" ht="12.75">
      <c r="B77" s="87"/>
      <c r="C77" s="8"/>
    </row>
    <row r="78" spans="2:3" ht="12.75">
      <c r="B78" s="87"/>
      <c r="C78" s="8"/>
    </row>
    <row r="79" spans="2:3" ht="12.75">
      <c r="B79" s="87"/>
      <c r="C79" s="8"/>
    </row>
    <row r="80" spans="2:3" ht="12.75">
      <c r="B80" s="87"/>
      <c r="C80" s="8"/>
    </row>
    <row r="81" spans="2:3" ht="12.75">
      <c r="B81" s="87"/>
      <c r="C81" s="8"/>
    </row>
    <row r="82" spans="2:3" ht="12.75">
      <c r="B82" s="87"/>
      <c r="C82" s="8"/>
    </row>
    <row r="83" spans="2:3" ht="12.75">
      <c r="B83" s="87"/>
      <c r="C83" s="8"/>
    </row>
    <row r="84" spans="2:3" ht="12.75">
      <c r="B84" s="87"/>
      <c r="C84" s="8"/>
    </row>
    <row r="85" spans="2:3" ht="12.75">
      <c r="B85" s="87"/>
      <c r="C85" s="8"/>
    </row>
    <row r="86" spans="2:3" ht="12.75">
      <c r="B86" s="87"/>
      <c r="C86" s="8"/>
    </row>
    <row r="87" spans="2:3" ht="12.75">
      <c r="B87" s="87"/>
      <c r="C87" s="8"/>
    </row>
    <row r="88" spans="2:3" ht="12.75">
      <c r="B88" s="87"/>
      <c r="C88" s="8"/>
    </row>
    <row r="89" spans="2:3" ht="12.75">
      <c r="B89" s="87"/>
      <c r="C89" s="8"/>
    </row>
    <row r="90" spans="2:3" ht="12.75">
      <c r="B90" s="87"/>
      <c r="C90" s="8"/>
    </row>
    <row r="91" spans="2:3" ht="12.75">
      <c r="B91" s="87"/>
      <c r="C91" s="8"/>
    </row>
    <row r="92" spans="2:3" ht="12.75">
      <c r="B92" s="87"/>
      <c r="C92" s="8"/>
    </row>
    <row r="93" spans="2:3" ht="12.75">
      <c r="B93" s="87"/>
      <c r="C93" s="8"/>
    </row>
    <row r="94" spans="2:3" ht="12.75">
      <c r="B94" s="87"/>
      <c r="C94" s="8"/>
    </row>
    <row r="95" spans="2:3" ht="12.75">
      <c r="B95" s="87"/>
      <c r="C95" s="8"/>
    </row>
    <row r="96" spans="2:3" ht="12.75">
      <c r="B96" s="87"/>
      <c r="C96" s="8"/>
    </row>
    <row r="97" spans="2:3" ht="12.75">
      <c r="B97" s="87"/>
      <c r="C97" s="8"/>
    </row>
    <row r="98" spans="2:3" ht="12.75">
      <c r="B98" s="87"/>
      <c r="C98" s="8"/>
    </row>
    <row r="99" spans="2:3" ht="12.75">
      <c r="B99" s="87"/>
      <c r="C99" s="8"/>
    </row>
    <row r="100" spans="2:3" ht="12.75">
      <c r="B100" s="87"/>
      <c r="C100" s="8"/>
    </row>
    <row r="101" spans="2:3" ht="12.75">
      <c r="B101" s="87"/>
      <c r="C101" s="8"/>
    </row>
    <row r="102" spans="2:3" ht="12.75">
      <c r="B102" s="87"/>
      <c r="C102" s="8"/>
    </row>
    <row r="103" spans="2:3" ht="12.75">
      <c r="B103" s="87"/>
      <c r="C103" s="8"/>
    </row>
    <row r="104" spans="2:3" ht="12.75">
      <c r="B104" s="87"/>
      <c r="C104" s="8"/>
    </row>
    <row r="105" spans="2:3" ht="12.75">
      <c r="B105" s="87"/>
      <c r="C105" s="8"/>
    </row>
    <row r="106" spans="2:3" ht="12.75">
      <c r="B106" s="87"/>
      <c r="C106" s="8"/>
    </row>
    <row r="107" spans="2:3" ht="12.75">
      <c r="B107" s="87"/>
      <c r="C107" s="8"/>
    </row>
    <row r="108" spans="2:3" ht="12.75">
      <c r="B108" s="87"/>
      <c r="C108" s="8"/>
    </row>
    <row r="109" spans="2:3" ht="12.75">
      <c r="B109" s="87"/>
      <c r="C109" s="8"/>
    </row>
    <row r="110" spans="2:3" ht="12.75">
      <c r="B110" s="87"/>
      <c r="C110" s="8"/>
    </row>
    <row r="111" spans="2:3" ht="12.75">
      <c r="B111" s="87"/>
      <c r="C111" s="8"/>
    </row>
    <row r="112" spans="2:3" ht="12.75">
      <c r="B112" s="87"/>
      <c r="C112" s="8"/>
    </row>
    <row r="113" spans="2:3" ht="12.75">
      <c r="B113" s="87"/>
      <c r="C113" s="8"/>
    </row>
    <row r="114" spans="2:3" ht="12.75">
      <c r="B114" s="87"/>
      <c r="C114" s="8"/>
    </row>
    <row r="115" spans="2:3" ht="12.75">
      <c r="B115" s="87"/>
      <c r="C115" s="8"/>
    </row>
    <row r="116" spans="2:3" ht="12.75">
      <c r="B116" s="87"/>
      <c r="C116" s="8"/>
    </row>
    <row r="117" spans="2:3" ht="12.75">
      <c r="B117" s="87"/>
      <c r="C117" s="8"/>
    </row>
    <row r="118" spans="2:3" ht="12.75">
      <c r="B118" s="87"/>
      <c r="C118" s="8"/>
    </row>
    <row r="119" spans="2:3" ht="12.75">
      <c r="B119" s="87"/>
      <c r="C119" s="8"/>
    </row>
    <row r="120" spans="2:3" ht="12.75">
      <c r="B120" s="87"/>
      <c r="C120" s="8"/>
    </row>
    <row r="121" spans="2:3" ht="12.75">
      <c r="B121" s="87"/>
      <c r="C121" s="8"/>
    </row>
    <row r="122" spans="2:3" ht="12.75">
      <c r="B122" s="87"/>
      <c r="C122" s="8"/>
    </row>
    <row r="123" spans="2:3" ht="12.75">
      <c r="B123" s="87"/>
      <c r="C123" s="8"/>
    </row>
    <row r="124" spans="2:3" ht="12.75">
      <c r="B124" s="87"/>
      <c r="C124" s="8"/>
    </row>
    <row r="125" spans="2:3" ht="12.75">
      <c r="B125" s="87"/>
      <c r="C125" s="8"/>
    </row>
    <row r="126" spans="2:3" ht="12.75">
      <c r="B126" s="87"/>
      <c r="C126" s="8"/>
    </row>
    <row r="127" spans="2:3" ht="12.75">
      <c r="B127" s="87"/>
      <c r="C127" s="8"/>
    </row>
    <row r="128" spans="2:3" ht="12.75">
      <c r="B128" s="87"/>
      <c r="C128" s="8"/>
    </row>
    <row r="129" spans="2:3" ht="12.75">
      <c r="B129" s="87"/>
      <c r="C129" s="8"/>
    </row>
    <row r="130" spans="2:3" ht="12.75">
      <c r="B130" s="87"/>
      <c r="C130" s="8"/>
    </row>
    <row r="131" spans="2:3" ht="12.75">
      <c r="B131" s="87"/>
      <c r="C131" s="8"/>
    </row>
    <row r="132" spans="2:3" ht="12.75">
      <c r="B132" s="87"/>
      <c r="C132" s="8"/>
    </row>
    <row r="133" spans="2:3" ht="12.75">
      <c r="B133" s="87"/>
      <c r="C133" s="8"/>
    </row>
    <row r="134" spans="2:3" ht="12.75">
      <c r="B134" s="87"/>
      <c r="C134" s="8"/>
    </row>
    <row r="135" spans="2:3" ht="12.75">
      <c r="B135" s="87"/>
      <c r="C135" s="8"/>
    </row>
    <row r="136" spans="2:3" ht="12.75">
      <c r="B136" s="87"/>
      <c r="C136" s="8"/>
    </row>
    <row r="137" spans="2:3" ht="12.75">
      <c r="B137" s="87"/>
      <c r="C137" s="8"/>
    </row>
    <row r="138" spans="2:3" ht="12.75">
      <c r="B138" s="87"/>
      <c r="C138" s="8"/>
    </row>
    <row r="139" spans="2:3" ht="12.75">
      <c r="B139" s="87"/>
      <c r="C139" s="8"/>
    </row>
    <row r="140" spans="2:3" ht="12.75">
      <c r="B140" s="87"/>
      <c r="C140" s="8"/>
    </row>
    <row r="141" spans="2:3" ht="12.75">
      <c r="B141" s="87"/>
      <c r="C141" s="8"/>
    </row>
    <row r="142" spans="2:3" ht="12.75">
      <c r="B142" s="87"/>
      <c r="C142" s="8"/>
    </row>
    <row r="143" spans="2:3" ht="12.75">
      <c r="B143" s="87"/>
      <c r="C143" s="8"/>
    </row>
    <row r="144" spans="2:3" ht="12.75">
      <c r="B144" s="87"/>
      <c r="C144" s="8"/>
    </row>
    <row r="145" spans="2:3" ht="12.75">
      <c r="B145" s="87"/>
      <c r="C145" s="8"/>
    </row>
    <row r="146" spans="2:3" ht="12.75">
      <c r="B146" s="87"/>
      <c r="C146" s="8"/>
    </row>
    <row r="147" spans="2:3" ht="12.75">
      <c r="B147" s="87"/>
      <c r="C147" s="8"/>
    </row>
    <row r="148" spans="2:3" ht="12.75">
      <c r="B148" s="87"/>
      <c r="C148" s="8"/>
    </row>
    <row r="149" spans="2:3" ht="12.75">
      <c r="B149" s="87"/>
      <c r="C149" s="8"/>
    </row>
    <row r="150" spans="2:3" ht="12.75">
      <c r="B150" s="87"/>
      <c r="C150" s="8"/>
    </row>
    <row r="151" spans="2:3" ht="12.75">
      <c r="B151" s="87"/>
      <c r="C151" s="8"/>
    </row>
    <row r="152" spans="2:3" ht="12.75">
      <c r="B152" s="87"/>
      <c r="C152" s="8"/>
    </row>
    <row r="153" spans="2:3" ht="12.75">
      <c r="B153" s="87"/>
      <c r="C153" s="8"/>
    </row>
    <row r="154" spans="2:3" ht="12.75">
      <c r="B154" s="87"/>
      <c r="C154" s="8"/>
    </row>
    <row r="155" spans="2:3" ht="12.75">
      <c r="B155" s="87"/>
      <c r="C155" s="8"/>
    </row>
    <row r="156" spans="2:3" ht="12.75">
      <c r="B156" s="87"/>
      <c r="C156" s="8"/>
    </row>
    <row r="157" spans="2:3" ht="12.75">
      <c r="B157" s="87"/>
      <c r="C157" s="8"/>
    </row>
    <row r="158" spans="2:3" ht="12.75">
      <c r="B158" s="87"/>
      <c r="C158" s="8"/>
    </row>
    <row r="159" spans="2:3" ht="12.75">
      <c r="B159" s="87"/>
      <c r="C159" s="8"/>
    </row>
    <row r="160" spans="2:3" ht="12.75">
      <c r="B160" s="87"/>
      <c r="C160" s="8"/>
    </row>
    <row r="161" spans="2:3" ht="12.75">
      <c r="B161" s="87"/>
      <c r="C161" s="8"/>
    </row>
    <row r="162" spans="2:3" ht="12.75">
      <c r="B162" s="87"/>
      <c r="C162" s="8"/>
    </row>
    <row r="163" spans="2:3" ht="12.75">
      <c r="B163" s="87"/>
      <c r="C163" s="8"/>
    </row>
    <row r="164" spans="2:3" ht="12.75">
      <c r="B164" s="87"/>
      <c r="C164" s="8"/>
    </row>
    <row r="165" spans="2:3" ht="12.75">
      <c r="B165" s="87"/>
      <c r="C165" s="8"/>
    </row>
    <row r="166" spans="2:3" ht="12.75">
      <c r="B166" s="87"/>
      <c r="C166" s="8"/>
    </row>
    <row r="167" spans="2:3" ht="12.75">
      <c r="B167" s="87"/>
      <c r="C167" s="8"/>
    </row>
    <row r="168" spans="2:3" ht="12.75">
      <c r="B168" s="87"/>
      <c r="C168" s="8"/>
    </row>
    <row r="169" spans="2:3" ht="12.75">
      <c r="B169" s="87"/>
      <c r="C169" s="8"/>
    </row>
    <row r="170" spans="2:3" ht="12.75">
      <c r="B170" s="87"/>
      <c r="C170" s="8"/>
    </row>
    <row r="171" spans="2:3" ht="12.75">
      <c r="B171" s="87"/>
      <c r="C171" s="8"/>
    </row>
    <row r="172" spans="2:3" ht="12.75">
      <c r="B172" s="87"/>
      <c r="C172" s="8"/>
    </row>
    <row r="173" spans="2:3" ht="12.75">
      <c r="B173" s="87"/>
      <c r="C173" s="8"/>
    </row>
    <row r="174" spans="2:3" ht="12.75">
      <c r="B174" s="87"/>
      <c r="C174" s="8"/>
    </row>
    <row r="175" spans="2:3" ht="12.75">
      <c r="B175" s="87"/>
      <c r="C175" s="8"/>
    </row>
    <row r="176" spans="2:3" ht="12.75">
      <c r="B176" s="87"/>
      <c r="C176" s="8"/>
    </row>
    <row r="177" spans="2:3" ht="12.75">
      <c r="B177" s="87"/>
      <c r="C177" s="8"/>
    </row>
    <row r="178" spans="2:3" ht="12.75">
      <c r="B178" s="87"/>
      <c r="C178" s="8"/>
    </row>
    <row r="179" spans="2:3" ht="12.75">
      <c r="B179" s="87"/>
      <c r="C179" s="8"/>
    </row>
    <row r="180" spans="2:3" ht="12.75">
      <c r="B180" s="87"/>
      <c r="C180" s="8"/>
    </row>
    <row r="181" spans="2:3" ht="12.75">
      <c r="B181" s="87"/>
      <c r="C181" s="8"/>
    </row>
    <row r="182" spans="2:3" ht="12.75">
      <c r="B182" s="87"/>
      <c r="C182" s="8"/>
    </row>
    <row r="183" spans="2:3" ht="12.75">
      <c r="B183" s="87"/>
      <c r="C183" s="8"/>
    </row>
    <row r="184" spans="2:3" ht="12.75">
      <c r="B184" s="87"/>
      <c r="C184" s="8"/>
    </row>
    <row r="185" spans="2:3" ht="12.75">
      <c r="B185" s="87"/>
      <c r="C185" s="8"/>
    </row>
    <row r="186" spans="2:3" ht="12.75">
      <c r="B186" s="87"/>
      <c r="C186" s="8"/>
    </row>
    <row r="187" spans="2:3" ht="12.75">
      <c r="B187" s="87"/>
      <c r="C187" s="8"/>
    </row>
    <row r="188" spans="2:3" ht="12.75">
      <c r="B188" s="87"/>
      <c r="C188" s="8"/>
    </row>
    <row r="189" spans="2:3" ht="12.75">
      <c r="B189" s="87"/>
      <c r="C189" s="8"/>
    </row>
    <row r="190" spans="2:3" ht="12.75">
      <c r="B190" s="87"/>
      <c r="C190" s="8"/>
    </row>
    <row r="191" spans="2:3" ht="12.75">
      <c r="B191" s="87"/>
      <c r="C191" s="8"/>
    </row>
    <row r="192" spans="2:3" ht="12.75">
      <c r="B192" s="87"/>
      <c r="C192" s="8"/>
    </row>
    <row r="193" spans="2:3" ht="12.75">
      <c r="B193" s="87"/>
      <c r="C193" s="8"/>
    </row>
    <row r="194" spans="2:3" ht="12.75">
      <c r="B194" s="87"/>
      <c r="C194" s="8"/>
    </row>
    <row r="195" spans="2:3" ht="12.75">
      <c r="B195" s="87"/>
      <c r="C195" s="8"/>
    </row>
    <row r="196" spans="2:3" ht="12.75">
      <c r="B196" s="87"/>
      <c r="C196" s="8"/>
    </row>
    <row r="197" spans="2:3" ht="12.75">
      <c r="B197" s="87"/>
      <c r="C197" s="8"/>
    </row>
    <row r="198" spans="2:3" ht="12.75">
      <c r="B198" s="87"/>
      <c r="C198" s="8"/>
    </row>
    <row r="199" spans="2:3" ht="12.75">
      <c r="B199" s="87"/>
      <c r="C199" s="8"/>
    </row>
    <row r="200" spans="2:3" ht="12.75">
      <c r="B200" s="87"/>
      <c r="C200" s="8"/>
    </row>
    <row r="201" spans="2:3" ht="12.75">
      <c r="B201" s="87"/>
      <c r="C201" s="8"/>
    </row>
    <row r="202" spans="2:3" ht="12.75">
      <c r="B202" s="87"/>
      <c r="C202" s="8"/>
    </row>
    <row r="203" spans="2:3" ht="12.75">
      <c r="B203" s="87"/>
      <c r="C203" s="8"/>
    </row>
    <row r="204" spans="2:3" ht="12.75">
      <c r="B204" s="87"/>
      <c r="C204" s="8"/>
    </row>
    <row r="205" spans="2:3" ht="12.75">
      <c r="B205" s="87"/>
      <c r="C205" s="8"/>
    </row>
    <row r="206" spans="2:3" ht="12.75">
      <c r="B206" s="87"/>
      <c r="C206" s="8"/>
    </row>
    <row r="207" spans="2:3" ht="12.75">
      <c r="B207" s="87"/>
      <c r="C207" s="8"/>
    </row>
    <row r="208" spans="2:3" ht="12.75">
      <c r="B208" s="87"/>
      <c r="C208" s="8"/>
    </row>
    <row r="209" spans="2:3" ht="12.75">
      <c r="B209" s="87"/>
      <c r="C209" s="8"/>
    </row>
    <row r="210" spans="2:3" ht="12.75">
      <c r="B210" s="87"/>
      <c r="C210" s="8"/>
    </row>
    <row r="211" spans="2:3" ht="12.75">
      <c r="B211" s="87"/>
      <c r="C211" s="8"/>
    </row>
    <row r="212" spans="2:3" ht="12.75">
      <c r="B212" s="87"/>
      <c r="C212" s="8"/>
    </row>
    <row r="213" spans="2:3" ht="12.75">
      <c r="B213" s="87"/>
      <c r="C213" s="8"/>
    </row>
    <row r="214" spans="2:3" ht="12.75">
      <c r="B214" s="87"/>
      <c r="C214" s="8"/>
    </row>
    <row r="215" spans="2:3" ht="12.75">
      <c r="B215" s="87"/>
      <c r="C215" s="8"/>
    </row>
    <row r="216" spans="2:3" ht="12.75">
      <c r="B216" s="87"/>
      <c r="C216" s="8"/>
    </row>
    <row r="217" spans="2:3" ht="12.75">
      <c r="B217" s="87"/>
      <c r="C217" s="8"/>
    </row>
    <row r="218" spans="2:3" ht="12.75">
      <c r="B218" s="87"/>
      <c r="C218" s="8"/>
    </row>
    <row r="219" spans="2:3" ht="12.75">
      <c r="B219" s="87"/>
      <c r="C219" s="8"/>
    </row>
    <row r="220" spans="2:3" ht="12.75">
      <c r="B220" s="87"/>
      <c r="C220" s="8"/>
    </row>
    <row r="221" spans="2:3" ht="12.75">
      <c r="B221" s="87"/>
      <c r="C221" s="8"/>
    </row>
    <row r="222" spans="2:3" ht="12.75">
      <c r="B222" s="87"/>
      <c r="C222" s="8"/>
    </row>
    <row r="223" spans="2:3" ht="12.75">
      <c r="B223" s="87"/>
      <c r="C223" s="8"/>
    </row>
    <row r="224" spans="2:3" ht="12.75">
      <c r="B224" s="87"/>
      <c r="C224" s="8"/>
    </row>
    <row r="225" spans="2:3" ht="12.75">
      <c r="B225" s="87"/>
      <c r="C225" s="8"/>
    </row>
    <row r="226" spans="2:3" ht="12.75">
      <c r="B226" s="87"/>
      <c r="C226" s="8"/>
    </row>
    <row r="227" spans="2:3" ht="12.75">
      <c r="B227" s="87"/>
      <c r="C227" s="8"/>
    </row>
    <row r="228" spans="2:3" ht="12.75">
      <c r="B228" s="87"/>
      <c r="C228" s="8"/>
    </row>
    <row r="229" spans="2:3" ht="12.75">
      <c r="B229" s="87"/>
      <c r="C229" s="8"/>
    </row>
    <row r="230" spans="2:3" ht="12.75">
      <c r="B230" s="87"/>
      <c r="C230" s="8"/>
    </row>
    <row r="231" spans="2:3" ht="12.75">
      <c r="B231" s="87"/>
      <c r="C231" s="8"/>
    </row>
    <row r="232" spans="2:3" ht="12.75">
      <c r="B232" s="87"/>
      <c r="C232" s="8"/>
    </row>
    <row r="233" spans="2:3" ht="12.75">
      <c r="B233" s="87"/>
      <c r="C233" s="8"/>
    </row>
    <row r="234" spans="2:3" ht="12.75">
      <c r="B234" s="87"/>
      <c r="C234" s="8"/>
    </row>
    <row r="235" spans="2:3" ht="12.75">
      <c r="B235" s="87"/>
      <c r="C235" s="8"/>
    </row>
    <row r="236" spans="2:3" ht="12.75">
      <c r="B236" s="87"/>
      <c r="C236" s="8"/>
    </row>
    <row r="237" spans="2:3" ht="12.75">
      <c r="B237" s="87"/>
      <c r="C237" s="8"/>
    </row>
    <row r="238" spans="2:3" ht="12.75">
      <c r="B238" s="87"/>
      <c r="C238" s="8"/>
    </row>
    <row r="239" spans="2:3" ht="12.75">
      <c r="B239" s="87"/>
      <c r="C239" s="8"/>
    </row>
    <row r="240" spans="2:3" ht="12.75">
      <c r="B240" s="87"/>
      <c r="C240" s="8"/>
    </row>
    <row r="241" spans="2:3" ht="12.75">
      <c r="B241" s="87"/>
      <c r="C241" s="8"/>
    </row>
    <row r="242" spans="2:3" ht="12.75">
      <c r="B242" s="87"/>
      <c r="C242" s="8"/>
    </row>
    <row r="243" spans="2:3" ht="12.75">
      <c r="B243" s="87"/>
      <c r="C243" s="8"/>
    </row>
    <row r="244" spans="2:3" ht="12.75">
      <c r="B244" s="87"/>
      <c r="C244" s="8"/>
    </row>
    <row r="245" spans="2:3" ht="12.75">
      <c r="B245" s="87"/>
      <c r="C245" s="8"/>
    </row>
    <row r="246" spans="2:3" ht="12.75">
      <c r="B246" s="87"/>
      <c r="C246" s="8"/>
    </row>
    <row r="247" spans="2:3" ht="12.75">
      <c r="B247" s="87"/>
      <c r="C247" s="8"/>
    </row>
    <row r="248" spans="2:3" ht="12.75">
      <c r="B248" s="87"/>
      <c r="C248" s="8"/>
    </row>
    <row r="249" spans="2:3" ht="12.75">
      <c r="B249" s="87"/>
      <c r="C249" s="8"/>
    </row>
    <row r="250" spans="2:3" ht="12.75">
      <c r="B250" s="87"/>
      <c r="C250" s="8"/>
    </row>
    <row r="251" spans="2:3" ht="12.75">
      <c r="B251" s="87"/>
      <c r="C251" s="8"/>
    </row>
    <row r="252" spans="2:3" ht="12.75">
      <c r="B252" s="87"/>
      <c r="C252" s="8"/>
    </row>
    <row r="253" spans="2:3" ht="12.75">
      <c r="B253" s="87"/>
      <c r="C253" s="8"/>
    </row>
    <row r="254" spans="2:3" ht="12.75">
      <c r="B254" s="87"/>
      <c r="C254" s="8"/>
    </row>
    <row r="255" spans="2:3" ht="12.75">
      <c r="B255" s="87"/>
      <c r="C255" s="8"/>
    </row>
    <row r="256" spans="2:3" ht="12.75">
      <c r="B256" s="87"/>
      <c r="C256" s="8"/>
    </row>
    <row r="257" spans="2:3" ht="12.75">
      <c r="B257" s="87"/>
      <c r="C257" s="8"/>
    </row>
    <row r="258" spans="2:3" ht="12.75">
      <c r="B258" s="87"/>
      <c r="C258" s="8"/>
    </row>
    <row r="259" spans="2:3" ht="12.75">
      <c r="B259" s="87"/>
      <c r="C259" s="8"/>
    </row>
    <row r="260" spans="2:3" ht="12.75">
      <c r="B260" s="87"/>
      <c r="C260" s="8"/>
    </row>
    <row r="261" spans="2:3" ht="12.75">
      <c r="B261" s="87"/>
      <c r="C261" s="8"/>
    </row>
    <row r="262" spans="2:3" ht="12.75">
      <c r="B262" s="87"/>
      <c r="C262" s="8"/>
    </row>
    <row r="263" spans="2:3" ht="12.75">
      <c r="B263" s="87"/>
      <c r="C263" s="8"/>
    </row>
    <row r="264" spans="2:3" ht="12.75">
      <c r="B264" s="87"/>
      <c r="C264" s="8"/>
    </row>
    <row r="265" spans="2:3" ht="12.75">
      <c r="B265" s="87"/>
      <c r="C265" s="8"/>
    </row>
    <row r="266" spans="2:3" ht="12.75">
      <c r="B266" s="87"/>
      <c r="C266" s="8"/>
    </row>
    <row r="267" spans="2:3" ht="12.75">
      <c r="B267" s="87"/>
      <c r="C267" s="8"/>
    </row>
    <row r="268" spans="2:3" ht="12.75">
      <c r="B268" s="87"/>
      <c r="C268" s="8"/>
    </row>
    <row r="269" spans="2:3" ht="12.75">
      <c r="B269" s="87"/>
      <c r="C269" s="8"/>
    </row>
    <row r="270" spans="2:3" ht="12.75">
      <c r="B270" s="87"/>
      <c r="C270" s="8"/>
    </row>
    <row r="271" spans="2:3" ht="12.75">
      <c r="B271" s="87"/>
      <c r="C271" s="8"/>
    </row>
    <row r="272" spans="2:3" ht="12.75">
      <c r="B272" s="87"/>
      <c r="C272" s="8"/>
    </row>
    <row r="273" spans="2:3" ht="12.75">
      <c r="B273" s="87"/>
      <c r="C273" s="8"/>
    </row>
    <row r="274" spans="2:3" ht="12.75">
      <c r="B274" s="87"/>
      <c r="C274" s="8"/>
    </row>
    <row r="275" spans="2:3" ht="12.75">
      <c r="B275" s="87"/>
      <c r="C275" s="8"/>
    </row>
    <row r="276" spans="2:3" ht="12.75">
      <c r="B276" s="87"/>
      <c r="C276" s="8"/>
    </row>
    <row r="277" spans="2:3" ht="12.75">
      <c r="B277" s="87"/>
      <c r="C277" s="8"/>
    </row>
    <row r="278" spans="2:3" ht="12.75">
      <c r="B278" s="87"/>
      <c r="C278" s="8"/>
    </row>
    <row r="279" spans="2:3" ht="12.75">
      <c r="B279" s="87"/>
      <c r="C279" s="8"/>
    </row>
    <row r="280" spans="2:3" ht="12.75">
      <c r="B280" s="87"/>
      <c r="C280" s="8"/>
    </row>
    <row r="281" spans="2:3" ht="12.75">
      <c r="B281" s="87"/>
      <c r="C281" s="8"/>
    </row>
    <row r="282" spans="2:3" ht="12.75">
      <c r="B282" s="87"/>
      <c r="C282" s="8"/>
    </row>
    <row r="283" spans="2:3" ht="12.75">
      <c r="B283" s="87"/>
      <c r="C283" s="8"/>
    </row>
    <row r="284" spans="2:3" ht="12.75">
      <c r="B284" s="87"/>
      <c r="C284" s="8"/>
    </row>
    <row r="285" spans="2:3" ht="12.75">
      <c r="B285" s="87"/>
      <c r="C285" s="8"/>
    </row>
    <row r="286" spans="2:3" ht="12.75">
      <c r="B286" s="87"/>
      <c r="C286" s="8"/>
    </row>
    <row r="287" spans="2:3" ht="12.75">
      <c r="B287" s="87"/>
      <c r="C287" s="8"/>
    </row>
    <row r="288" spans="2:3" ht="12.75">
      <c r="B288" s="87"/>
      <c r="C288" s="8"/>
    </row>
    <row r="289" spans="2:3" ht="12.75">
      <c r="B289" s="87"/>
      <c r="C289" s="8"/>
    </row>
    <row r="290" spans="2:3" ht="12.75">
      <c r="B290" s="87"/>
      <c r="C290" s="8"/>
    </row>
    <row r="291" spans="2:3" ht="12.75">
      <c r="B291" s="87"/>
      <c r="C291" s="8"/>
    </row>
    <row r="292" spans="2:3" ht="12.75">
      <c r="B292" s="87"/>
      <c r="C292" s="8"/>
    </row>
    <row r="293" spans="2:3" ht="12.75">
      <c r="B293" s="87"/>
      <c r="C293" s="8"/>
    </row>
    <row r="294" spans="2:3" ht="12.75">
      <c r="B294" s="87"/>
      <c r="C294" s="8"/>
    </row>
    <row r="295" spans="2:3" ht="12.75">
      <c r="B295" s="87"/>
      <c r="C295" s="8"/>
    </row>
    <row r="296" spans="2:3" ht="12.75">
      <c r="B296" s="87"/>
      <c r="C296" s="8"/>
    </row>
    <row r="297" spans="2:3" ht="12.75">
      <c r="B297" s="87"/>
      <c r="C297" s="8"/>
    </row>
    <row r="298" spans="2:3" ht="12.75">
      <c r="B298" s="87"/>
      <c r="C298" s="8"/>
    </row>
    <row r="299" spans="2:3" ht="12.75">
      <c r="B299" s="87"/>
      <c r="C299" s="8"/>
    </row>
    <row r="300" spans="2:3" ht="12.75">
      <c r="B300" s="87"/>
      <c r="C300" s="8"/>
    </row>
    <row r="301" spans="2:3" ht="12.75">
      <c r="B301" s="87"/>
      <c r="C301" s="8"/>
    </row>
    <row r="302" spans="2:3" ht="12.75">
      <c r="B302" s="87"/>
      <c r="C302" s="8"/>
    </row>
    <row r="303" spans="2:3" ht="12.75">
      <c r="B303" s="87"/>
      <c r="C303" s="8"/>
    </row>
    <row r="304" spans="2:3" ht="12.75">
      <c r="B304" s="87"/>
      <c r="C304" s="8"/>
    </row>
    <row r="305" spans="2:3" ht="12.75">
      <c r="B305" s="87"/>
      <c r="C305" s="8"/>
    </row>
    <row r="306" spans="2:3" ht="12.75">
      <c r="B306" s="87"/>
      <c r="C306" s="8"/>
    </row>
    <row r="307" spans="2:3" ht="12.75">
      <c r="B307" s="87"/>
      <c r="C307" s="8"/>
    </row>
    <row r="308" spans="2:3" ht="12.75">
      <c r="B308" s="87"/>
      <c r="C308" s="8"/>
    </row>
    <row r="309" spans="2:3" ht="12.75">
      <c r="B309" s="87"/>
      <c r="C309" s="8"/>
    </row>
    <row r="310" spans="2:3" ht="12.75">
      <c r="B310" s="87"/>
      <c r="C310" s="8"/>
    </row>
    <row r="311" spans="2:3" ht="12.75">
      <c r="B311" s="87"/>
      <c r="C311" s="8"/>
    </row>
    <row r="312" spans="2:3" ht="12.75">
      <c r="B312" s="87"/>
      <c r="C312" s="8"/>
    </row>
    <row r="313" spans="2:3" ht="12.75">
      <c r="B313" s="87"/>
      <c r="C313" s="8"/>
    </row>
    <row r="314" spans="2:3" ht="12.75">
      <c r="B314" s="87"/>
      <c r="C314" s="8"/>
    </row>
    <row r="315" spans="2:3" ht="12.75">
      <c r="B315" s="87"/>
      <c r="C315" s="8"/>
    </row>
    <row r="316" spans="2:3" ht="12.75">
      <c r="B316" s="87"/>
      <c r="C316" s="8"/>
    </row>
    <row r="317" spans="2:3" ht="12.75">
      <c r="B317" s="87"/>
      <c r="C317" s="8"/>
    </row>
    <row r="318" spans="2:3" ht="12.75">
      <c r="B318" s="87"/>
      <c r="C318" s="8"/>
    </row>
    <row r="319" spans="2:3" ht="12.75">
      <c r="B319" s="87"/>
      <c r="C319" s="8"/>
    </row>
    <row r="320" spans="2:3" ht="12.75">
      <c r="B320" s="87"/>
      <c r="C320" s="8"/>
    </row>
    <row r="321" spans="2:3" ht="12.75">
      <c r="B321" s="87"/>
      <c r="C321" s="8"/>
    </row>
    <row r="322" spans="2:3" ht="12.75">
      <c r="B322" s="87"/>
      <c r="C322" s="8"/>
    </row>
    <row r="323" spans="2:3" ht="12.75">
      <c r="B323" s="87"/>
      <c r="C323" s="8"/>
    </row>
    <row r="324" spans="2:3" ht="12.75">
      <c r="B324" s="87"/>
      <c r="C324" s="8"/>
    </row>
    <row r="325" spans="2:3" ht="12.75">
      <c r="B325" s="87"/>
      <c r="C325" s="8"/>
    </row>
    <row r="326" spans="2:3" ht="12.75">
      <c r="B326" s="87"/>
      <c r="C326" s="8"/>
    </row>
    <row r="327" spans="2:3" ht="12.75">
      <c r="B327" s="87"/>
      <c r="C327" s="8"/>
    </row>
    <row r="328" spans="2:3" ht="12.75">
      <c r="B328" s="87"/>
      <c r="C328" s="8"/>
    </row>
    <row r="329" spans="2:3" ht="12.75">
      <c r="B329" s="87"/>
      <c r="C329" s="8"/>
    </row>
    <row r="330" spans="2:3" ht="12.75">
      <c r="B330" s="87"/>
      <c r="C330" s="8"/>
    </row>
    <row r="331" spans="2:3" ht="12.75">
      <c r="B331" s="87"/>
      <c r="C331" s="8"/>
    </row>
    <row r="332" spans="2:3" ht="12.75">
      <c r="B332" s="87"/>
      <c r="C332" s="8"/>
    </row>
    <row r="333" spans="2:3" ht="12.75">
      <c r="B333" s="87"/>
      <c r="C333" s="8"/>
    </row>
    <row r="334" spans="2:3" ht="12.75">
      <c r="B334" s="87"/>
      <c r="C334" s="8"/>
    </row>
    <row r="335" spans="2:3" ht="12.75">
      <c r="B335" s="87"/>
      <c r="C335" s="8"/>
    </row>
    <row r="336" spans="2:3" ht="12.75">
      <c r="B336" s="87"/>
      <c r="C336" s="8"/>
    </row>
    <row r="337" spans="2:3" ht="12.75">
      <c r="B337" s="87"/>
      <c r="C337" s="8"/>
    </row>
    <row r="338" spans="2:3" ht="12.75">
      <c r="B338" s="87"/>
      <c r="C338" s="8"/>
    </row>
    <row r="339" spans="2:3" ht="12.75">
      <c r="B339" s="87"/>
      <c r="C339" s="8"/>
    </row>
    <row r="340" spans="2:3" ht="12.75">
      <c r="B340" s="87"/>
      <c r="C340" s="8"/>
    </row>
    <row r="341" spans="2:3" ht="12.75">
      <c r="B341" s="87"/>
      <c r="C341" s="8"/>
    </row>
    <row r="342" spans="2:3" ht="12.75">
      <c r="B342" s="87"/>
      <c r="C342" s="8"/>
    </row>
    <row r="343" spans="2:3" ht="12.75">
      <c r="B343" s="87"/>
      <c r="C343" s="8"/>
    </row>
    <row r="344" spans="2:3" ht="12.75">
      <c r="B344" s="87"/>
      <c r="C344" s="8"/>
    </row>
    <row r="345" spans="2:3" ht="12.75">
      <c r="B345" s="87"/>
      <c r="C345" s="8"/>
    </row>
    <row r="346" spans="2:3" ht="12.75">
      <c r="B346" s="87"/>
      <c r="C346" s="8"/>
    </row>
    <row r="347" spans="2:3" ht="12.75">
      <c r="B347" s="87"/>
      <c r="C347" s="8"/>
    </row>
    <row r="348" spans="2:3" ht="12.75">
      <c r="B348" s="87"/>
      <c r="C348" s="8"/>
    </row>
    <row r="349" spans="2:3" ht="12.75">
      <c r="B349" s="87"/>
      <c r="C349" s="8"/>
    </row>
    <row r="350" spans="2:3" ht="12.75">
      <c r="B350" s="87"/>
      <c r="C350" s="8"/>
    </row>
    <row r="351" spans="2:3" ht="12.75">
      <c r="B351" s="87"/>
      <c r="C351" s="8"/>
    </row>
    <row r="352" spans="2:3" ht="12.75">
      <c r="B352" s="87"/>
      <c r="C352" s="8"/>
    </row>
    <row r="353" spans="2:3" ht="12.75">
      <c r="B353" s="87"/>
      <c r="C353" s="8"/>
    </row>
    <row r="354" spans="2:3" ht="12.75">
      <c r="B354" s="87"/>
      <c r="C354" s="8"/>
    </row>
    <row r="355" spans="2:3" ht="12.75">
      <c r="B355" s="87"/>
      <c r="C355" s="8"/>
    </row>
    <row r="356" spans="2:3" ht="12.75">
      <c r="B356" s="87"/>
      <c r="C356" s="8"/>
    </row>
    <row r="357" spans="2:3" ht="12.75">
      <c r="B357" s="87"/>
      <c r="C357" s="8"/>
    </row>
    <row r="358" spans="2:3" ht="12.75">
      <c r="B358" s="87"/>
      <c r="C358" s="8"/>
    </row>
    <row r="359" spans="2:3" ht="12.75">
      <c r="B359" s="87"/>
      <c r="C359" s="8"/>
    </row>
    <row r="360" spans="2:3" ht="12.75">
      <c r="B360" s="87"/>
      <c r="C360" s="8"/>
    </row>
    <row r="361" spans="2:3" ht="12.75">
      <c r="B361" s="87"/>
      <c r="C361" s="8"/>
    </row>
    <row r="362" spans="2:3" ht="12.75">
      <c r="B362" s="87"/>
      <c r="C362" s="8"/>
    </row>
    <row r="363" spans="2:3" ht="12.75">
      <c r="B363" s="87"/>
      <c r="C363" s="8"/>
    </row>
    <row r="364" spans="2:3" ht="12.75">
      <c r="B364" s="87"/>
      <c r="C364" s="8"/>
    </row>
    <row r="365" spans="2:3" ht="12.75">
      <c r="B365" s="87"/>
      <c r="C365" s="8"/>
    </row>
    <row r="366" spans="2:3" ht="12.75">
      <c r="B366" s="87"/>
      <c r="C366" s="8"/>
    </row>
    <row r="367" spans="2:3" ht="12.75">
      <c r="B367" s="87"/>
      <c r="C367" s="8"/>
    </row>
    <row r="368" spans="2:3" ht="12.75">
      <c r="B368" s="87"/>
      <c r="C368" s="8"/>
    </row>
    <row r="369" spans="2:3" ht="12.75">
      <c r="B369" s="87"/>
      <c r="C369" s="8"/>
    </row>
    <row r="370" spans="2:3" ht="12.75">
      <c r="B370" s="87"/>
      <c r="C370" s="8"/>
    </row>
    <row r="371" spans="2:3" ht="12.75">
      <c r="B371" s="87"/>
      <c r="C371" s="8"/>
    </row>
    <row r="372" spans="2:3" ht="12.75">
      <c r="B372" s="87"/>
      <c r="C372" s="8"/>
    </row>
    <row r="373" spans="2:3" ht="12.75">
      <c r="B373" s="87"/>
      <c r="C373" s="8"/>
    </row>
    <row r="374" spans="2:3" ht="12.75">
      <c r="B374" s="87"/>
      <c r="C374" s="8"/>
    </row>
    <row r="375" spans="2:3" ht="12.75">
      <c r="B375" s="87"/>
      <c r="C375" s="8"/>
    </row>
    <row r="376" spans="2:3" ht="12.75">
      <c r="B376" s="87"/>
      <c r="C376" s="8"/>
    </row>
    <row r="377" spans="2:3" ht="12.75">
      <c r="B377" s="87"/>
      <c r="C377" s="8"/>
    </row>
    <row r="378" spans="2:3" ht="12.75">
      <c r="B378" s="87"/>
      <c r="C378" s="8"/>
    </row>
    <row r="379" spans="2:3" ht="12.75">
      <c r="B379" s="87"/>
      <c r="C379" s="8"/>
    </row>
    <row r="380" spans="2:3" ht="12.75">
      <c r="B380" s="87"/>
      <c r="C380" s="8"/>
    </row>
    <row r="381" spans="2:3" ht="12.75">
      <c r="B381" s="87"/>
      <c r="C381" s="8"/>
    </row>
    <row r="382" spans="2:3" ht="12.75">
      <c r="B382" s="87"/>
      <c r="C382" s="8"/>
    </row>
    <row r="383" spans="2:3" ht="12.75">
      <c r="B383" s="87"/>
      <c r="C383" s="8"/>
    </row>
    <row r="384" spans="2:3" ht="12.75">
      <c r="B384" s="87"/>
      <c r="C384" s="8"/>
    </row>
    <row r="385" spans="2:3" ht="12.75">
      <c r="B385" s="87"/>
      <c r="C385" s="8"/>
    </row>
    <row r="386" spans="2:3" ht="12.75">
      <c r="B386" s="87"/>
      <c r="C386" s="8"/>
    </row>
    <row r="387" spans="2:3" ht="12.75">
      <c r="B387" s="87"/>
      <c r="C387" s="8"/>
    </row>
    <row r="388" spans="2:3" ht="12.75">
      <c r="B388" s="87"/>
      <c r="C388" s="8"/>
    </row>
    <row r="389" spans="2:3" ht="12.75">
      <c r="B389" s="87"/>
      <c r="C389" s="8"/>
    </row>
    <row r="390" spans="2:3" ht="12.75">
      <c r="B390" s="87"/>
      <c r="C390" s="8"/>
    </row>
    <row r="391" spans="2:3" ht="12.75">
      <c r="B391" s="87"/>
      <c r="C391" s="8"/>
    </row>
    <row r="392" spans="2:3" ht="12.75">
      <c r="B392" s="87"/>
      <c r="C392" s="8"/>
    </row>
    <row r="393" spans="2:3" ht="12.75">
      <c r="B393" s="87"/>
      <c r="C393" s="8"/>
    </row>
    <row r="394" spans="2:3" ht="12.75">
      <c r="B394" s="87"/>
      <c r="C394" s="8"/>
    </row>
    <row r="395" spans="2:3" ht="12.75">
      <c r="B395" s="87"/>
      <c r="C395" s="8"/>
    </row>
    <row r="396" spans="2:3" ht="12.75">
      <c r="B396" s="87"/>
      <c r="C396" s="8"/>
    </row>
    <row r="397" spans="2:3" ht="12.75">
      <c r="B397" s="87"/>
      <c r="C397" s="8"/>
    </row>
    <row r="398" spans="2:3" ht="12.75">
      <c r="B398" s="87"/>
      <c r="C398" s="8"/>
    </row>
    <row r="399" spans="2:3" ht="12.75">
      <c r="B399" s="87"/>
      <c r="C399" s="8"/>
    </row>
    <row r="400" spans="2:3" ht="12.75">
      <c r="B400" s="87"/>
      <c r="C400" s="8"/>
    </row>
    <row r="401" spans="2:3" ht="12.75">
      <c r="B401" s="87"/>
      <c r="C401" s="8"/>
    </row>
    <row r="402" spans="2:3" ht="12.75">
      <c r="B402" s="87"/>
      <c r="C402" s="8"/>
    </row>
    <row r="403" spans="2:3" ht="12.75">
      <c r="B403" s="87"/>
      <c r="C403" s="8"/>
    </row>
    <row r="404" spans="2:3" ht="12.75">
      <c r="B404" s="87"/>
      <c r="C404" s="8"/>
    </row>
    <row r="405" spans="2:3" ht="12.75">
      <c r="B405" s="87"/>
      <c r="C405" s="8"/>
    </row>
    <row r="406" spans="2:3" ht="12.75">
      <c r="B406" s="87"/>
      <c r="C406" s="8"/>
    </row>
    <row r="407" spans="2:3" ht="12.75">
      <c r="B407" s="87"/>
      <c r="C407" s="8"/>
    </row>
    <row r="408" spans="2:3" ht="12.75">
      <c r="B408" s="87"/>
      <c r="C408" s="8"/>
    </row>
    <row r="409" spans="2:3" ht="12.75">
      <c r="B409" s="87"/>
      <c r="C409" s="8"/>
    </row>
    <row r="410" spans="2:3" ht="12.75">
      <c r="B410" s="87"/>
      <c r="C410" s="8"/>
    </row>
    <row r="411" spans="2:3" ht="12.75">
      <c r="B411" s="87"/>
      <c r="C411" s="8"/>
    </row>
    <row r="412" spans="2:3" ht="12.75">
      <c r="B412" s="87"/>
      <c r="C412" s="8"/>
    </row>
    <row r="413" spans="2:3" ht="12.75">
      <c r="B413" s="87"/>
      <c r="C413" s="8"/>
    </row>
    <row r="414" spans="2:3" ht="12.75">
      <c r="B414" s="87"/>
      <c r="C414" s="8"/>
    </row>
    <row r="415" spans="2:3" ht="12.75">
      <c r="B415" s="87"/>
      <c r="C415" s="8"/>
    </row>
    <row r="416" spans="2:3" ht="12.75">
      <c r="B416" s="87"/>
      <c r="C416" s="8"/>
    </row>
    <row r="417" spans="2:3" ht="12.75">
      <c r="B417" s="87"/>
      <c r="C417" s="8"/>
    </row>
    <row r="418" spans="2:3" ht="12.75">
      <c r="B418" s="87"/>
      <c r="C418" s="8"/>
    </row>
    <row r="419" spans="2:3" ht="12.75">
      <c r="B419" s="87"/>
      <c r="C419" s="8"/>
    </row>
    <row r="420" spans="2:3" ht="12.75">
      <c r="B420" s="87"/>
      <c r="C420" s="8"/>
    </row>
    <row r="421" spans="2:3" ht="12.75">
      <c r="B421" s="87"/>
      <c r="C421" s="8"/>
    </row>
    <row r="422" spans="2:3" ht="12.75">
      <c r="B422" s="87"/>
      <c r="C422" s="8"/>
    </row>
    <row r="423" spans="2:3" ht="12.75">
      <c r="B423" s="87"/>
      <c r="C423" s="8"/>
    </row>
    <row r="424" spans="2:3" ht="12.75">
      <c r="B424" s="87"/>
      <c r="C424" s="8"/>
    </row>
    <row r="425" spans="2:3" ht="12.75">
      <c r="B425" s="87"/>
      <c r="C425" s="8"/>
    </row>
    <row r="426" spans="2:3" ht="12.75">
      <c r="B426" s="87"/>
      <c r="C426" s="8"/>
    </row>
    <row r="427" spans="2:3" ht="12.75">
      <c r="B427" s="87"/>
      <c r="C427" s="8"/>
    </row>
    <row r="428" spans="2:3" ht="12.75">
      <c r="B428" s="87"/>
      <c r="C428" s="8"/>
    </row>
    <row r="429" spans="2:3" ht="12.75">
      <c r="B429" s="87"/>
      <c r="C429" s="8"/>
    </row>
    <row r="430" spans="2:3" ht="12.75">
      <c r="B430" s="87"/>
      <c r="C430" s="8"/>
    </row>
    <row r="431" spans="2:3" ht="12.75">
      <c r="B431" s="87"/>
      <c r="C431" s="8"/>
    </row>
    <row r="432" spans="2:3" ht="12.75">
      <c r="B432" s="87"/>
      <c r="C432" s="8"/>
    </row>
    <row r="433" spans="2:3" ht="12.75">
      <c r="B433" s="87"/>
      <c r="C433" s="8"/>
    </row>
    <row r="434" spans="2:3" ht="12.75">
      <c r="B434" s="87"/>
      <c r="C434" s="8"/>
    </row>
    <row r="435" spans="2:3" ht="12.75">
      <c r="B435" s="87"/>
      <c r="C435" s="8"/>
    </row>
    <row r="436" spans="2:3" ht="12.75">
      <c r="B436" s="87"/>
      <c r="C436" s="8"/>
    </row>
    <row r="437" spans="2:3" ht="12.75">
      <c r="B437" s="87"/>
      <c r="C437" s="8"/>
    </row>
    <row r="438" spans="2:3" ht="12.75">
      <c r="B438" s="87"/>
      <c r="C438" s="8"/>
    </row>
    <row r="439" spans="2:3" ht="12.75">
      <c r="B439" s="87"/>
      <c r="C439" s="8"/>
    </row>
    <row r="440" spans="2:3" ht="12.75">
      <c r="B440" s="87"/>
      <c r="C440" s="8"/>
    </row>
    <row r="441" spans="2:3" ht="12.75">
      <c r="B441" s="87"/>
      <c r="C441" s="8"/>
    </row>
    <row r="442" spans="2:3" ht="12.75">
      <c r="B442" s="87"/>
      <c r="C442" s="8"/>
    </row>
    <row r="443" spans="2:3" ht="12.75">
      <c r="B443" s="87"/>
      <c r="C443" s="8"/>
    </row>
    <row r="444" spans="2:3" ht="12.75">
      <c r="B444" s="87"/>
      <c r="C444" s="8"/>
    </row>
    <row r="445" spans="2:3" ht="12.75">
      <c r="B445" s="87"/>
      <c r="C445" s="8"/>
    </row>
    <row r="446" spans="2:3" ht="12.75">
      <c r="B446" s="87"/>
      <c r="C446" s="8"/>
    </row>
    <row r="447" spans="2:3" ht="12.75">
      <c r="B447" s="87"/>
      <c r="C447" s="8"/>
    </row>
    <row r="448" spans="2:3" ht="12.75">
      <c r="B448" s="87"/>
      <c r="C448" s="8"/>
    </row>
    <row r="449" spans="2:3" ht="12.75">
      <c r="B449" s="87"/>
      <c r="C449" s="8"/>
    </row>
    <row r="450" spans="2:3" ht="12.75">
      <c r="B450" s="87"/>
      <c r="C450" s="8"/>
    </row>
    <row r="451" spans="2:3" ht="12.75">
      <c r="B451" s="87"/>
      <c r="C451" s="8"/>
    </row>
    <row r="452" spans="2:3" ht="12.75">
      <c r="B452" s="87"/>
      <c r="C452" s="8"/>
    </row>
    <row r="453" spans="2:3" ht="12.75">
      <c r="B453" s="87"/>
      <c r="C453" s="8"/>
    </row>
    <row r="454" spans="2:3" ht="12.75">
      <c r="B454" s="87"/>
      <c r="C454" s="8"/>
    </row>
    <row r="455" spans="2:3" ht="12.75">
      <c r="B455" s="87"/>
      <c r="C455" s="8"/>
    </row>
    <row r="456" spans="2:3" ht="12.75">
      <c r="B456" s="87"/>
      <c r="C456" s="8"/>
    </row>
    <row r="457" spans="2:3" ht="12.75">
      <c r="B457" s="87"/>
      <c r="C457" s="8"/>
    </row>
    <row r="458" spans="2:3" ht="12.75">
      <c r="B458" s="87"/>
      <c r="C458" s="8"/>
    </row>
    <row r="459" spans="2:3" ht="12.75">
      <c r="B459" s="87"/>
      <c r="C459" s="8"/>
    </row>
    <row r="460" spans="2:3" ht="12.75">
      <c r="B460" s="87"/>
      <c r="C460" s="8"/>
    </row>
    <row r="461" spans="2:3" ht="12.75">
      <c r="B461" s="87"/>
      <c r="C461" s="8"/>
    </row>
    <row r="462" spans="2:3" ht="12.75">
      <c r="B462" s="87"/>
      <c r="C462" s="8"/>
    </row>
    <row r="463" spans="2:3" ht="12.75">
      <c r="B463" s="87"/>
      <c r="C463" s="8"/>
    </row>
    <row r="464" spans="2:3" ht="12.75">
      <c r="B464" s="87"/>
      <c r="C464" s="8"/>
    </row>
    <row r="465" spans="2:3" ht="12.75">
      <c r="B465" s="87"/>
      <c r="C465" s="8"/>
    </row>
    <row r="466" spans="2:3" ht="12.75">
      <c r="B466" s="87"/>
      <c r="C466" s="8"/>
    </row>
    <row r="467" spans="2:3" ht="12.75">
      <c r="B467" s="87"/>
      <c r="C467" s="8"/>
    </row>
    <row r="468" spans="2:3" ht="12.75">
      <c r="B468" s="87"/>
      <c r="C468" s="8"/>
    </row>
    <row r="469" spans="2:3" ht="12.75">
      <c r="B469" s="87"/>
      <c r="C469" s="8"/>
    </row>
    <row r="470" spans="2:3" ht="12.75">
      <c r="B470" s="87"/>
      <c r="C470" s="8"/>
    </row>
    <row r="471" spans="2:3" ht="12.75">
      <c r="B471" s="87"/>
      <c r="C471" s="8"/>
    </row>
    <row r="472" spans="2:3" ht="12.75">
      <c r="B472" s="87"/>
      <c r="C472" s="8"/>
    </row>
    <row r="473" spans="2:3" ht="12.75">
      <c r="B473" s="87"/>
      <c r="C473" s="8"/>
    </row>
    <row r="474" spans="2:3" ht="12.75">
      <c r="B474" s="87"/>
      <c r="C474" s="8"/>
    </row>
    <row r="475" spans="2:3" ht="12.75">
      <c r="B475" s="87"/>
      <c r="C475" s="8"/>
    </row>
    <row r="476" spans="2:3" ht="12.75">
      <c r="B476" s="87"/>
      <c r="C476" s="8"/>
    </row>
    <row r="477" spans="2:3" ht="12.75">
      <c r="B477" s="87"/>
      <c r="C477" s="8"/>
    </row>
    <row r="478" spans="2:3" ht="12.75">
      <c r="B478" s="87"/>
      <c r="C478" s="8"/>
    </row>
    <row r="479" spans="2:3" ht="12.75">
      <c r="B479" s="87"/>
      <c r="C479" s="8"/>
    </row>
    <row r="480" spans="2:3" ht="12.75">
      <c r="B480" s="87"/>
      <c r="C480" s="8"/>
    </row>
    <row r="481" spans="2:3" ht="12.75">
      <c r="B481" s="87"/>
      <c r="C481" s="8"/>
    </row>
    <row r="482" spans="2:3" ht="12.75">
      <c r="B482" s="87"/>
      <c r="C482" s="8"/>
    </row>
    <row r="483" spans="2:3" ht="12.75">
      <c r="B483" s="87"/>
      <c r="C483" s="8"/>
    </row>
    <row r="484" spans="2:3" ht="12.75">
      <c r="B484" s="87"/>
      <c r="C484" s="8"/>
    </row>
    <row r="485" spans="2:3" ht="12.75">
      <c r="B485" s="87"/>
      <c r="C485" s="8"/>
    </row>
    <row r="486" spans="2:3" ht="12.75">
      <c r="B486" s="87"/>
      <c r="C486" s="8"/>
    </row>
    <row r="487" spans="2:3" ht="12.75">
      <c r="B487" s="87"/>
      <c r="C487" s="8"/>
    </row>
    <row r="488" spans="2:3" ht="12.75">
      <c r="B488" s="87"/>
      <c r="C488" s="8"/>
    </row>
    <row r="489" spans="2:3" ht="12.75">
      <c r="B489" s="87"/>
      <c r="C489" s="8"/>
    </row>
    <row r="490" spans="2:3" ht="12.75">
      <c r="B490" s="87"/>
      <c r="C490" s="8"/>
    </row>
    <row r="491" spans="2:3" ht="12.75">
      <c r="B491" s="87"/>
      <c r="C491" s="8"/>
    </row>
    <row r="492" spans="2:3" ht="12.75">
      <c r="B492" s="87"/>
      <c r="C492" s="8"/>
    </row>
    <row r="493" spans="2:3" ht="12.75">
      <c r="B493" s="87"/>
      <c r="C493" s="8"/>
    </row>
    <row r="494" spans="2:3" ht="12.75">
      <c r="B494" s="87"/>
      <c r="C494" s="8"/>
    </row>
    <row r="495" spans="2:3" ht="12.75">
      <c r="B495" s="87"/>
      <c r="C495" s="8"/>
    </row>
    <row r="496" spans="2:3" ht="12.75">
      <c r="B496" s="87"/>
      <c r="C496" s="8"/>
    </row>
    <row r="497" spans="2:3" ht="12.75">
      <c r="B497" s="87"/>
      <c r="C497" s="8"/>
    </row>
    <row r="498" spans="2:3" ht="12.75">
      <c r="B498" s="87"/>
      <c r="C498" s="8"/>
    </row>
    <row r="499" spans="2:3" ht="12.75">
      <c r="B499" s="87"/>
      <c r="C499" s="8"/>
    </row>
    <row r="500" spans="2:3" ht="12.75">
      <c r="B500" s="87"/>
      <c r="C500" s="8"/>
    </row>
    <row r="501" spans="2:3" ht="12.75">
      <c r="B501" s="87"/>
      <c r="C501" s="8"/>
    </row>
    <row r="502" spans="2:3" ht="12.75">
      <c r="B502" s="87"/>
      <c r="C502" s="8"/>
    </row>
    <row r="503" spans="2:3" ht="12.75">
      <c r="B503" s="87"/>
      <c r="C503" s="8"/>
    </row>
    <row r="504" spans="2:3" ht="12.75">
      <c r="B504" s="87"/>
      <c r="C504" s="8"/>
    </row>
    <row r="505" spans="2:3" ht="12.75">
      <c r="B505" s="87"/>
      <c r="C505" s="8"/>
    </row>
    <row r="506" spans="2:3" ht="12.75">
      <c r="B506" s="87"/>
      <c r="C506" s="8"/>
    </row>
    <row r="507" spans="2:3" ht="12.75">
      <c r="B507" s="87"/>
      <c r="C507" s="8"/>
    </row>
    <row r="508" spans="2:3" ht="12.75">
      <c r="B508" s="87"/>
      <c r="C508" s="8"/>
    </row>
    <row r="509" spans="2:3" ht="12.75">
      <c r="B509" s="87"/>
      <c r="C509" s="8"/>
    </row>
    <row r="510" spans="2:3" ht="12.75">
      <c r="B510" s="87"/>
      <c r="C510" s="8"/>
    </row>
    <row r="511" spans="2:3" ht="12.75">
      <c r="B511" s="87"/>
      <c r="C511" s="8"/>
    </row>
    <row r="512" spans="2:3" ht="12.75">
      <c r="B512" s="87"/>
      <c r="C512" s="8"/>
    </row>
    <row r="513" spans="2:3" ht="12.75">
      <c r="B513" s="87"/>
      <c r="C513" s="8"/>
    </row>
    <row r="514" spans="2:3" ht="12.75">
      <c r="B514" s="87"/>
      <c r="C514" s="8"/>
    </row>
    <row r="515" spans="2:3" ht="12.75">
      <c r="B515" s="87"/>
      <c r="C515" s="8"/>
    </row>
    <row r="516" spans="2:3" ht="12.75">
      <c r="B516" s="87"/>
      <c r="C516" s="8"/>
    </row>
    <row r="517" spans="2:3" ht="12.75">
      <c r="B517" s="87"/>
      <c r="C517" s="8"/>
    </row>
    <row r="518" spans="2:3" ht="12.75">
      <c r="B518" s="87"/>
      <c r="C518" s="8"/>
    </row>
    <row r="519" spans="2:3" ht="12.75">
      <c r="B519" s="87"/>
      <c r="C519" s="8"/>
    </row>
    <row r="520" spans="2:3" ht="12.75">
      <c r="B520" s="87"/>
      <c r="C520" s="8"/>
    </row>
    <row r="521" spans="2:3" ht="12.75">
      <c r="B521" s="87"/>
      <c r="C521" s="8"/>
    </row>
    <row r="522" spans="2:3" ht="12.75">
      <c r="B522" s="87"/>
      <c r="C522" s="8"/>
    </row>
    <row r="523" spans="2:3" ht="12.75">
      <c r="B523" s="87"/>
      <c r="C523" s="8"/>
    </row>
    <row r="524" spans="2:3" ht="12.75">
      <c r="B524" s="87"/>
      <c r="C524" s="8"/>
    </row>
    <row r="525" spans="2:3" ht="12.75">
      <c r="B525" s="87"/>
      <c r="C525" s="8"/>
    </row>
    <row r="526" spans="2:3" ht="12.75">
      <c r="B526" s="87"/>
      <c r="C526" s="8"/>
    </row>
    <row r="527" spans="2:3" ht="12.75">
      <c r="B527" s="87"/>
      <c r="C527" s="8"/>
    </row>
    <row r="528" spans="2:3" ht="12.75">
      <c r="B528" s="87"/>
      <c r="C528" s="8"/>
    </row>
    <row r="529" spans="2:3" ht="12.75">
      <c r="B529" s="87"/>
      <c r="C529" s="8"/>
    </row>
    <row r="530" spans="2:3" ht="12.75">
      <c r="B530" s="87"/>
      <c r="C530" s="8"/>
    </row>
    <row r="531" spans="2:3" ht="12.75">
      <c r="B531" s="87"/>
      <c r="C531" s="8"/>
    </row>
    <row r="532" spans="2:3" ht="12.75">
      <c r="B532" s="87"/>
      <c r="C532" s="8"/>
    </row>
    <row r="533" spans="2:3" ht="12.75">
      <c r="B533" s="87"/>
      <c r="C533" s="8"/>
    </row>
    <row r="534" spans="2:3" ht="12.75">
      <c r="B534" s="87"/>
      <c r="C534" s="8"/>
    </row>
    <row r="535" spans="2:3" ht="12.75">
      <c r="B535" s="87"/>
      <c r="C535" s="8"/>
    </row>
    <row r="536" spans="2:3" ht="12.75">
      <c r="B536" s="87"/>
      <c r="C536" s="8"/>
    </row>
    <row r="537" spans="2:3" ht="12.75">
      <c r="B537" s="87"/>
      <c r="C537" s="8"/>
    </row>
    <row r="538" spans="2:3" ht="12.75">
      <c r="B538" s="87"/>
      <c r="C538" s="8"/>
    </row>
    <row r="539" spans="2:3" ht="12.75">
      <c r="B539" s="87"/>
      <c r="C539" s="8"/>
    </row>
    <row r="540" spans="2:3" ht="12.75">
      <c r="B540" s="87"/>
      <c r="C540" s="8"/>
    </row>
    <row r="541" spans="2:3" ht="12.75">
      <c r="B541" s="87"/>
      <c r="C541" s="8"/>
    </row>
    <row r="542" spans="2:3" ht="12.75">
      <c r="B542" s="87"/>
      <c r="C542" s="8"/>
    </row>
    <row r="543" spans="2:3" ht="12.75">
      <c r="B543" s="87"/>
      <c r="C543" s="8"/>
    </row>
    <row r="544" spans="2:3" ht="12.75">
      <c r="B544" s="87"/>
      <c r="C544" s="8"/>
    </row>
    <row r="545" spans="2:3" ht="12.75">
      <c r="B545" s="87"/>
      <c r="C545" s="8"/>
    </row>
    <row r="546" spans="2:3" ht="12.75">
      <c r="B546" s="87"/>
      <c r="C546" s="8"/>
    </row>
    <row r="547" spans="2:3" ht="12.75">
      <c r="B547" s="87"/>
      <c r="C547" s="8"/>
    </row>
  </sheetData>
  <sheetProtection/>
  <mergeCells count="19">
    <mergeCell ref="A7:A9"/>
    <mergeCell ref="A16:A18"/>
    <mergeCell ref="A19:A21"/>
    <mergeCell ref="A31:A33"/>
    <mergeCell ref="A39:A41"/>
    <mergeCell ref="A43:B43"/>
    <mergeCell ref="A3:C3"/>
    <mergeCell ref="A4:B4"/>
    <mergeCell ref="A5:B5"/>
    <mergeCell ref="A6:B6"/>
    <mergeCell ref="A10:A12"/>
    <mergeCell ref="A1:C1"/>
    <mergeCell ref="A13:A15"/>
    <mergeCell ref="A22:A24"/>
    <mergeCell ref="A51:A54"/>
    <mergeCell ref="A26:A28"/>
    <mergeCell ref="A30:B30"/>
    <mergeCell ref="A34:A36"/>
    <mergeCell ref="A47:B4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showGridLines="0" zoomScale="85" zoomScaleNormal="85" zoomScalePageLayoutView="0" workbookViewId="0" topLeftCell="A7">
      <selection activeCell="B15" sqref="B15"/>
    </sheetView>
  </sheetViews>
  <sheetFormatPr defaultColWidth="9.00390625" defaultRowHeight="12.75"/>
  <cols>
    <col min="1" max="1" width="48.875" style="85" customWidth="1"/>
    <col min="2" max="11" width="13.75390625" style="85" customWidth="1"/>
    <col min="12" max="16384" width="9.125" style="85" customWidth="1"/>
  </cols>
  <sheetData>
    <row r="1" spans="1:11" ht="24.75" customHeight="1">
      <c r="A1" s="145"/>
      <c r="B1" s="145" t="s">
        <v>26</v>
      </c>
      <c r="C1" s="145" t="s">
        <v>27</v>
      </c>
      <c r="D1" s="145" t="s">
        <v>33</v>
      </c>
      <c r="E1" s="145" t="s">
        <v>34</v>
      </c>
      <c r="F1" s="145" t="s">
        <v>35</v>
      </c>
      <c r="G1" s="145" t="s">
        <v>37</v>
      </c>
      <c r="H1" s="145" t="s">
        <v>38</v>
      </c>
      <c r="I1" s="145" t="s">
        <v>39</v>
      </c>
      <c r="J1" s="145" t="s">
        <v>40</v>
      </c>
      <c r="K1" s="146" t="s">
        <v>41</v>
      </c>
    </row>
    <row r="2" spans="1:11" ht="24.75" customHeight="1">
      <c r="A2" s="99" t="s">
        <v>124</v>
      </c>
      <c r="B2" s="89">
        <f>'ΚΥΚΛΟΣ ΕΡΓΑΣΙΩΝ'!C16</f>
        <v>0</v>
      </c>
      <c r="C2" s="89">
        <f>'ΚΥΚΛΟΣ ΕΡΓΑΣΙΩΝ'!D16</f>
        <v>0</v>
      </c>
      <c r="D2" s="89">
        <f>'ΚΥΚΛΟΣ ΕΡΓΑΣΙΩΝ'!E16</f>
        <v>0</v>
      </c>
      <c r="E2" s="89">
        <f>'ΚΥΚΛΟΣ ΕΡΓΑΣΙΩΝ'!F16</f>
        <v>0</v>
      </c>
      <c r="F2" s="89">
        <f>'ΚΥΚΛΟΣ ΕΡΓΑΣΙΩΝ'!G16</f>
        <v>0</v>
      </c>
      <c r="G2" s="89">
        <f>'ΚΥΚΛΟΣ ΕΡΓΑΣΙΩΝ'!H16</f>
        <v>0</v>
      </c>
      <c r="H2" s="89">
        <f>'ΚΥΚΛΟΣ ΕΡΓΑΣΙΩΝ'!I16</f>
        <v>0</v>
      </c>
      <c r="I2" s="89">
        <f>'ΚΥΚΛΟΣ ΕΡΓΑΣΙΩΝ'!J16</f>
        <v>0</v>
      </c>
      <c r="J2" s="89">
        <f>'ΚΥΚΛΟΣ ΕΡΓΑΣΙΩΝ'!K16</f>
        <v>0</v>
      </c>
      <c r="K2" s="89">
        <f>'ΚΥΚΛΟΣ ΕΡΓΑΣΙΩΝ'!L16</f>
        <v>0</v>
      </c>
    </row>
    <row r="3" spans="1:11" ht="24.75" customHeight="1">
      <c r="A3" s="86" t="s">
        <v>228</v>
      </c>
      <c r="B3" s="88">
        <f>'ΚΟΣΤΟΣ ΠΑΡΑΓΩΓΗΣ'!B8</f>
        <v>0</v>
      </c>
      <c r="C3" s="88">
        <f>'ΚΟΣΤΟΣ ΠΑΡΑΓΩΓΗΣ'!C8</f>
        <v>0</v>
      </c>
      <c r="D3" s="88">
        <f>'ΚΟΣΤΟΣ ΠΑΡΑΓΩΓΗΣ'!D8</f>
        <v>0</v>
      </c>
      <c r="E3" s="88">
        <f>'ΚΟΣΤΟΣ ΠΑΡΑΓΩΓΗΣ'!E8</f>
        <v>0</v>
      </c>
      <c r="F3" s="88">
        <f>'ΚΟΣΤΟΣ ΠΑΡΑΓΩΓΗΣ'!F8</f>
        <v>0</v>
      </c>
      <c r="G3" s="88">
        <f>'ΚΟΣΤΟΣ ΠΑΡΑΓΩΓΗΣ'!G8</f>
        <v>0</v>
      </c>
      <c r="H3" s="88">
        <f>'ΚΟΣΤΟΣ ΠΑΡΑΓΩΓΗΣ'!H8</f>
        <v>0</v>
      </c>
      <c r="I3" s="88">
        <f>'ΚΟΣΤΟΣ ΠΑΡΑΓΩΓΗΣ'!I8</f>
        <v>0</v>
      </c>
      <c r="J3" s="88">
        <f>'ΚΟΣΤΟΣ ΠΑΡΑΓΩΓΗΣ'!J8</f>
        <v>0</v>
      </c>
      <c r="K3" s="88">
        <f>'ΚΟΣΤΟΣ ΠΑΡΑΓΩΓΗΣ'!K8</f>
        <v>0</v>
      </c>
    </row>
    <row r="4" spans="1:11" ht="24.75" customHeight="1">
      <c r="A4" s="99" t="s">
        <v>125</v>
      </c>
      <c r="B4" s="89">
        <f>B2-B3</f>
        <v>0</v>
      </c>
      <c r="C4" s="89">
        <f aca="true" t="shared" si="0" ref="C4:K4">C2-C3</f>
        <v>0</v>
      </c>
      <c r="D4" s="89">
        <f t="shared" si="0"/>
        <v>0</v>
      </c>
      <c r="E4" s="89">
        <f t="shared" si="0"/>
        <v>0</v>
      </c>
      <c r="F4" s="89">
        <f t="shared" si="0"/>
        <v>0</v>
      </c>
      <c r="G4" s="89">
        <f t="shared" si="0"/>
        <v>0</v>
      </c>
      <c r="H4" s="89">
        <f t="shared" si="0"/>
        <v>0</v>
      </c>
      <c r="I4" s="89">
        <f t="shared" si="0"/>
        <v>0</v>
      </c>
      <c r="J4" s="89">
        <f t="shared" si="0"/>
        <v>0</v>
      </c>
      <c r="K4" s="89">
        <f t="shared" si="0"/>
        <v>0</v>
      </c>
    </row>
    <row r="5" spans="1:11" ht="24.75" customHeight="1">
      <c r="A5" s="86" t="s">
        <v>126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</row>
    <row r="6" spans="1:11" ht="24.75" customHeight="1">
      <c r="A6" s="86" t="s">
        <v>206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</row>
    <row r="7" spans="1:11" ht="24.75" customHeight="1">
      <c r="A7" s="86" t="s">
        <v>229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</row>
    <row r="8" spans="1:11" ht="24.75" customHeight="1">
      <c r="A8" s="99" t="s">
        <v>127</v>
      </c>
      <c r="B8" s="89">
        <f>B4-SUM(B5:B7)</f>
        <v>0</v>
      </c>
      <c r="C8" s="89">
        <f aca="true" t="shared" si="1" ref="C8:K8">C4-SUM(C5:C7)</f>
        <v>0</v>
      </c>
      <c r="D8" s="89">
        <f t="shared" si="1"/>
        <v>0</v>
      </c>
      <c r="E8" s="89">
        <f t="shared" si="1"/>
        <v>0</v>
      </c>
      <c r="F8" s="89">
        <f t="shared" si="1"/>
        <v>0</v>
      </c>
      <c r="G8" s="89">
        <f t="shared" si="1"/>
        <v>0</v>
      </c>
      <c r="H8" s="89">
        <f t="shared" si="1"/>
        <v>0</v>
      </c>
      <c r="I8" s="89">
        <f t="shared" si="1"/>
        <v>0</v>
      </c>
      <c r="J8" s="89">
        <f t="shared" si="1"/>
        <v>0</v>
      </c>
      <c r="K8" s="89">
        <f t="shared" si="1"/>
        <v>0</v>
      </c>
    </row>
    <row r="9" spans="1:11" ht="24.75" customHeight="1">
      <c r="A9" s="86" t="s">
        <v>183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</row>
    <row r="10" spans="1:11" ht="24.75" customHeight="1">
      <c r="A10" s="86" t="s">
        <v>128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</row>
    <row r="11" spans="1:11" ht="27.75" customHeight="1">
      <c r="A11" s="172" t="s">
        <v>202</v>
      </c>
      <c r="B11" s="89">
        <f>B8+B9-B10</f>
        <v>0</v>
      </c>
      <c r="C11" s="89">
        <f aca="true" t="shared" si="2" ref="C11:K11">C8+C9-C10</f>
        <v>0</v>
      </c>
      <c r="D11" s="89">
        <f t="shared" si="2"/>
        <v>0</v>
      </c>
      <c r="E11" s="89">
        <f t="shared" si="2"/>
        <v>0</v>
      </c>
      <c r="F11" s="89">
        <f t="shared" si="2"/>
        <v>0</v>
      </c>
      <c r="G11" s="89">
        <f t="shared" si="2"/>
        <v>0</v>
      </c>
      <c r="H11" s="89">
        <f t="shared" si="2"/>
        <v>0</v>
      </c>
      <c r="I11" s="89">
        <f t="shared" si="2"/>
        <v>0</v>
      </c>
      <c r="J11" s="89">
        <f t="shared" si="2"/>
        <v>0</v>
      </c>
      <c r="K11" s="89">
        <f t="shared" si="2"/>
        <v>0</v>
      </c>
    </row>
    <row r="12" spans="1:11" ht="24.75" customHeight="1">
      <c r="A12" s="86" t="s">
        <v>129</v>
      </c>
      <c r="B12" s="88">
        <f>'ΜΑΚΡΟ ΔΑΝΕΙΟ ΜΕ ΕΝΙΣΧΥΣΗ '!B71+'ΜΑΚΡΟ ΔΑΝΕΙΟ ΧΩΡΙΣ ΕΝΙΣΧΥΣΗ'!B71</f>
        <v>0</v>
      </c>
      <c r="C12" s="88">
        <f>'ΜΑΚΡΟ ΔΑΝΕΙΟ ΜΕ ΕΝΙΣΧΥΣΗ '!C71+'ΜΑΚΡΟ ΔΑΝΕΙΟ ΧΩΡΙΣ ΕΝΙΣΧΥΣΗ'!C71</f>
        <v>0</v>
      </c>
      <c r="D12" s="88">
        <f>'ΜΑΚΡΟ ΔΑΝΕΙΟ ΜΕ ΕΝΙΣΧΥΣΗ '!D71+'ΜΑΚΡΟ ΔΑΝΕΙΟ ΧΩΡΙΣ ΕΝΙΣΧΥΣΗ'!D71</f>
        <v>0</v>
      </c>
      <c r="E12" s="88">
        <f>'ΜΑΚΡΟ ΔΑΝΕΙΟ ΜΕ ΕΝΙΣΧΥΣΗ '!E71+'ΜΑΚΡΟ ΔΑΝΕΙΟ ΧΩΡΙΣ ΕΝΙΣΧΥΣΗ'!E71</f>
        <v>0</v>
      </c>
      <c r="F12" s="88">
        <f>'ΜΑΚΡΟ ΔΑΝΕΙΟ ΜΕ ΕΝΙΣΧΥΣΗ '!F71+'ΜΑΚΡΟ ΔΑΝΕΙΟ ΧΩΡΙΣ ΕΝΙΣΧΥΣΗ'!F71</f>
        <v>0</v>
      </c>
      <c r="G12" s="88">
        <f>'ΜΑΚΡΟ ΔΑΝΕΙΟ ΜΕ ΕΝΙΣΧΥΣΗ '!G71+'ΜΑΚΡΟ ΔΑΝΕΙΟ ΧΩΡΙΣ ΕΝΙΣΧΥΣΗ'!G71</f>
        <v>0</v>
      </c>
      <c r="H12" s="88">
        <f>'ΜΑΚΡΟ ΔΑΝΕΙΟ ΜΕ ΕΝΙΣΧΥΣΗ '!H71+'ΜΑΚΡΟ ΔΑΝΕΙΟ ΧΩΡΙΣ ΕΝΙΣΧΥΣΗ'!H71</f>
        <v>0</v>
      </c>
      <c r="I12" s="88">
        <f>'ΜΑΚΡΟ ΔΑΝΕΙΟ ΜΕ ΕΝΙΣΧΥΣΗ '!I71+'ΜΑΚΡΟ ΔΑΝΕΙΟ ΧΩΡΙΣ ΕΝΙΣΧΥΣΗ'!I71</f>
        <v>0</v>
      </c>
      <c r="J12" s="88">
        <f>'ΜΑΚΡΟ ΔΑΝΕΙΟ ΜΕ ΕΝΙΣΧΥΣΗ '!J71+'ΜΑΚΡΟ ΔΑΝΕΙΟ ΧΩΡΙΣ ΕΝΙΣΧΥΣΗ'!J71</f>
        <v>0</v>
      </c>
      <c r="K12" s="88">
        <f>'ΜΑΚΡΟ ΔΑΝΕΙΟ ΜΕ ΕΝΙΣΧΥΣΗ '!K71+'ΜΑΚΡΟ ΔΑΝΕΙΟ ΧΩΡΙΣ ΕΝΙΣΧΥΣΗ'!K71</f>
        <v>0</v>
      </c>
    </row>
    <row r="13" spans="1:11" ht="24.75" customHeight="1">
      <c r="A13" s="118" t="s">
        <v>188</v>
      </c>
      <c r="B13" s="88">
        <f>'ΚΕΦΑΛΑΙΟ ΚΙΝΗΣΗΣ'!C19</f>
        <v>0</v>
      </c>
      <c r="C13" s="88">
        <f>'ΚΕΦΑΛΑΙΟ ΚΙΝΗΣΗΣ'!D19</f>
        <v>0</v>
      </c>
      <c r="D13" s="88">
        <f>'ΚΕΦΑΛΑΙΟ ΚΙΝΗΣΗΣ'!E19</f>
        <v>0</v>
      </c>
      <c r="E13" s="88">
        <f>'ΚΕΦΑΛΑΙΟ ΚΙΝΗΣΗΣ'!F19</f>
        <v>0</v>
      </c>
      <c r="F13" s="88">
        <f>'ΚΕΦΑΛΑΙΟ ΚΙΝΗΣΗΣ'!G19</f>
        <v>0</v>
      </c>
      <c r="G13" s="88">
        <f>'ΚΕΦΑΛΑΙΟ ΚΙΝΗΣΗΣ'!H19</f>
        <v>0</v>
      </c>
      <c r="H13" s="88">
        <f>'ΚΕΦΑΛΑΙΟ ΚΙΝΗΣΗΣ'!I19</f>
        <v>0</v>
      </c>
      <c r="I13" s="88">
        <f>'ΚΕΦΑΛΑΙΟ ΚΙΝΗΣΗΣ'!J19</f>
        <v>0</v>
      </c>
      <c r="J13" s="88">
        <f>'ΚΕΦΑΛΑΙΟ ΚΙΝΗΣΗΣ'!K19</f>
        <v>0</v>
      </c>
      <c r="K13" s="88">
        <f>'ΚΕΦΑΛΑΙΟ ΚΙΝΗΣΗΣ'!L19</f>
        <v>0</v>
      </c>
    </row>
    <row r="14" spans="1:11" ht="24.75" customHeight="1">
      <c r="A14" s="118" t="s">
        <v>182</v>
      </c>
      <c r="B14" s="88">
        <f>'LEASING ΕΠΕΝΔΥΤΙΚΟΥ ΣΧΕΔΙΟΥ'!D8</f>
        <v>0</v>
      </c>
      <c r="C14" s="88">
        <f>'LEASING ΕΠΕΝΔΥΤΙΚΟΥ ΣΧΕΔΙΟΥ'!E8</f>
        <v>0</v>
      </c>
      <c r="D14" s="88">
        <f>'LEASING ΕΠΕΝΔΥΤΙΚΟΥ ΣΧΕΔΙΟΥ'!F8</f>
        <v>0</v>
      </c>
      <c r="E14" s="88">
        <f>'LEASING ΕΠΕΝΔΥΤΙΚΟΥ ΣΧΕΔΙΟΥ'!G8</f>
        <v>0</v>
      </c>
      <c r="F14" s="88">
        <f>'LEASING ΕΠΕΝΔΥΤΙΚΟΥ ΣΧΕΔΙΟΥ'!H8</f>
        <v>0</v>
      </c>
      <c r="G14" s="88">
        <f>'LEASING ΕΠΕΝΔΥΤΙΚΟΥ ΣΧΕΔΙΟΥ'!I8</f>
        <v>0</v>
      </c>
      <c r="H14" s="88">
        <f>'LEASING ΕΠΕΝΔΥΤΙΚΟΥ ΣΧΕΔΙΟΥ'!J8</f>
        <v>0</v>
      </c>
      <c r="I14" s="88">
        <f>'LEASING ΕΠΕΝΔΥΤΙΚΟΥ ΣΧΕΔΙΟΥ'!K8</f>
        <v>0</v>
      </c>
      <c r="J14" s="88">
        <f>'LEASING ΕΠΕΝΔΥΤΙΚΟΥ ΣΧΕΔΙΟΥ'!L8</f>
        <v>0</v>
      </c>
      <c r="K14" s="88">
        <f>'LEASING ΕΠΕΝΔΥΤΙΚΟΥ ΣΧΕΔΙΟΥ'!M8</f>
        <v>0</v>
      </c>
    </row>
    <row r="15" spans="1:11" ht="24.75" customHeight="1">
      <c r="A15" s="118" t="s">
        <v>339</v>
      </c>
      <c r="B15" s="88">
        <f>'ΕΝΙΣΧΥΟΜΕΝΕΣ ΔΑΠΑΝΕΣ-ΕΝΙΣΧΥΣΕΙΣ'!I9</f>
        <v>0</v>
      </c>
      <c r="C15" s="88">
        <f>'ΕΝΙΣΧΥΟΜΕΝΕΣ ΔΑΠΑΝΕΣ-ΕΝΙΣΧΥΣΕΙΣ'!J9</f>
        <v>0</v>
      </c>
      <c r="D15" s="88">
        <f>'ΕΝΙΣΧΥΟΜΕΝΕΣ ΔΑΠΑΝΕΣ-ΕΝΙΣΧΥΣΕΙΣ'!K9</f>
        <v>0</v>
      </c>
      <c r="E15" s="88">
        <f>'ΕΝΙΣΧΥΟΜΕΝΕΣ ΔΑΠΑΝΕΣ-ΕΝΙΣΧΥΣΕΙΣ'!L9</f>
        <v>0</v>
      </c>
      <c r="F15" s="88">
        <f>'ΕΝΙΣΧΥΟΜΕΝΕΣ ΔΑΠΑΝΕΣ-ΕΝΙΣΧΥΣΕΙΣ'!M9</f>
        <v>0</v>
      </c>
      <c r="G15" s="131"/>
      <c r="H15" s="131"/>
      <c r="I15" s="131"/>
      <c r="J15" s="131"/>
      <c r="K15" s="131"/>
    </row>
    <row r="16" spans="1:11" ht="24.75" customHeight="1">
      <c r="A16" s="118" t="s">
        <v>151</v>
      </c>
      <c r="B16" s="88">
        <f>'ΕΝΙΣΧΥΟΜΕΝΕΣ ΔΑΠΑΝΕΣ-ΕΝΙΣΧΥΣΕΙΣ'!I12</f>
        <v>0</v>
      </c>
      <c r="C16" s="88">
        <f>'ΕΝΙΣΧΥΟΜΕΝΕΣ ΔΑΠΑΝΕΣ-ΕΝΙΣΧΥΣΕΙΣ'!J12</f>
        <v>0</v>
      </c>
      <c r="D16" s="88">
        <f>'ΕΝΙΣΧΥΟΜΕΝΕΣ ΔΑΠΑΝΕΣ-ΕΝΙΣΧΥΣΕΙΣ'!K12</f>
        <v>0</v>
      </c>
      <c r="E16" s="88">
        <f>'ΕΝΙΣΧΥΟΜΕΝΕΣ ΔΑΠΑΝΕΣ-ΕΝΙΣΧΥΣΕΙΣ'!L12</f>
        <v>0</v>
      </c>
      <c r="F16" s="88">
        <f>'ΕΝΙΣΧΥΟΜΕΝΕΣ ΔΑΠΑΝΕΣ-ΕΝΙΣΧΥΣΕΙΣ'!M12</f>
        <v>0</v>
      </c>
      <c r="G16" s="131"/>
      <c r="H16" s="131"/>
      <c r="I16" s="131"/>
      <c r="J16" s="131"/>
      <c r="K16" s="131"/>
    </row>
    <row r="17" spans="1:11" ht="24.75" customHeight="1">
      <c r="A17" s="99" t="s">
        <v>130</v>
      </c>
      <c r="B17" s="89">
        <f>B11-SUM(B12:B14)+SUM(B15:B16)</f>
        <v>0</v>
      </c>
      <c r="C17" s="89">
        <f aca="true" t="shared" si="3" ref="C17:K17">C11-SUM(C12:C14)+SUM(C15:C16)</f>
        <v>0</v>
      </c>
      <c r="D17" s="89">
        <f t="shared" si="3"/>
        <v>0</v>
      </c>
      <c r="E17" s="89">
        <f t="shared" si="3"/>
        <v>0</v>
      </c>
      <c r="F17" s="89">
        <f t="shared" si="3"/>
        <v>0</v>
      </c>
      <c r="G17" s="89">
        <f t="shared" si="3"/>
        <v>0</v>
      </c>
      <c r="H17" s="89">
        <f t="shared" si="3"/>
        <v>0</v>
      </c>
      <c r="I17" s="89">
        <f t="shared" si="3"/>
        <v>0</v>
      </c>
      <c r="J17" s="89">
        <f t="shared" si="3"/>
        <v>0</v>
      </c>
      <c r="K17" s="89">
        <f t="shared" si="3"/>
        <v>0</v>
      </c>
    </row>
    <row r="18" spans="1:11" ht="21.75" customHeight="1">
      <c r="A18" s="86" t="s">
        <v>207</v>
      </c>
      <c r="B18" s="88">
        <f>ΑΠΟΣΒΕΣΕΙΣ!D23</f>
        <v>0</v>
      </c>
      <c r="C18" s="88">
        <f>ΑΠΟΣΒΕΣΕΙΣ!E23</f>
        <v>0</v>
      </c>
      <c r="D18" s="88">
        <f>ΑΠΟΣΒΕΣΕΙΣ!F23</f>
        <v>0</v>
      </c>
      <c r="E18" s="88">
        <f>ΑΠΟΣΒΕΣΕΙΣ!G23</f>
        <v>0</v>
      </c>
      <c r="F18" s="88">
        <f>ΑΠΟΣΒΕΣΕΙΣ!H23</f>
        <v>0</v>
      </c>
      <c r="G18" s="88">
        <f>ΑΠΟΣΒΕΣΕΙΣ!I23</f>
        <v>0</v>
      </c>
      <c r="H18" s="88">
        <f>ΑΠΟΣΒΕΣΕΙΣ!J23</f>
        <v>0</v>
      </c>
      <c r="I18" s="88">
        <f>ΑΠΟΣΒΕΣΕΙΣ!K23</f>
        <v>0</v>
      </c>
      <c r="J18" s="88">
        <f>ΑΠΟΣΒΕΣΕΙΣ!L23</f>
        <v>0</v>
      </c>
      <c r="K18" s="88">
        <f>ΑΠΟΣΒΕΣΕΙΣ!M23</f>
        <v>0</v>
      </c>
    </row>
    <row r="19" spans="1:11" ht="24.75" customHeight="1">
      <c r="A19" s="99" t="s">
        <v>131</v>
      </c>
      <c r="B19" s="89">
        <f>B17-B18</f>
        <v>0</v>
      </c>
      <c r="C19" s="89">
        <f aca="true" t="shared" si="4" ref="C19:K19">C17-C18</f>
        <v>0</v>
      </c>
      <c r="D19" s="89">
        <f t="shared" si="4"/>
        <v>0</v>
      </c>
      <c r="E19" s="89">
        <f t="shared" si="4"/>
        <v>0</v>
      </c>
      <c r="F19" s="89">
        <f t="shared" si="4"/>
        <v>0</v>
      </c>
      <c r="G19" s="89">
        <f t="shared" si="4"/>
        <v>0</v>
      </c>
      <c r="H19" s="89">
        <f t="shared" si="4"/>
        <v>0</v>
      </c>
      <c r="I19" s="89">
        <f t="shared" si="4"/>
        <v>0</v>
      </c>
      <c r="J19" s="89">
        <f t="shared" si="4"/>
        <v>0</v>
      </c>
      <c r="K19" s="89">
        <f t="shared" si="4"/>
        <v>0</v>
      </c>
    </row>
    <row r="20" spans="1:11" ht="24.75" customHeight="1">
      <c r="A20" s="86" t="s">
        <v>132</v>
      </c>
      <c r="B20" s="88">
        <f>'ΔΙΑΝΟΜΗ ΚΕΡΔΩΝ'!B6</f>
        <v>0</v>
      </c>
      <c r="C20" s="88">
        <f>'ΔΙΑΝΟΜΗ ΚΕΡΔΩΝ'!C6</f>
        <v>0</v>
      </c>
      <c r="D20" s="88">
        <f>'ΔΙΑΝΟΜΗ ΚΕΡΔΩΝ'!D6</f>
        <v>0</v>
      </c>
      <c r="E20" s="88">
        <f>'ΔΙΑΝΟΜΗ ΚΕΡΔΩΝ'!E6</f>
        <v>0</v>
      </c>
      <c r="F20" s="88">
        <f>'ΔΙΑΝΟΜΗ ΚΕΡΔΩΝ'!F6</f>
        <v>0</v>
      </c>
      <c r="G20" s="88">
        <f>'ΔΙΑΝΟΜΗ ΚΕΡΔΩΝ'!G6</f>
        <v>0</v>
      </c>
      <c r="H20" s="88">
        <f>'ΔΙΑΝΟΜΗ ΚΕΡΔΩΝ'!H6</f>
        <v>0</v>
      </c>
      <c r="I20" s="88">
        <f>'ΔΙΑΝΟΜΗ ΚΕΡΔΩΝ'!I6</f>
        <v>0</v>
      </c>
      <c r="J20" s="88">
        <f>'ΔΙΑΝΟΜΗ ΚΕΡΔΩΝ'!J6</f>
        <v>0</v>
      </c>
      <c r="K20" s="88">
        <f>'ΔΙΑΝΟΜΗ ΚΕΡΔΩΝ'!K6</f>
        <v>0</v>
      </c>
    </row>
    <row r="21" spans="1:11" ht="24.75" customHeight="1">
      <c r="A21" s="99" t="s">
        <v>133</v>
      </c>
      <c r="B21" s="89">
        <f>B19-B20</f>
        <v>0</v>
      </c>
      <c r="C21" s="89">
        <f aca="true" t="shared" si="5" ref="C21:K21">C19-C20</f>
        <v>0</v>
      </c>
      <c r="D21" s="89">
        <f t="shared" si="5"/>
        <v>0</v>
      </c>
      <c r="E21" s="89">
        <f t="shared" si="5"/>
        <v>0</v>
      </c>
      <c r="F21" s="89">
        <f t="shared" si="5"/>
        <v>0</v>
      </c>
      <c r="G21" s="89">
        <f t="shared" si="5"/>
        <v>0</v>
      </c>
      <c r="H21" s="89">
        <f t="shared" si="5"/>
        <v>0</v>
      </c>
      <c r="I21" s="89">
        <f t="shared" si="5"/>
        <v>0</v>
      </c>
      <c r="J21" s="89">
        <f t="shared" si="5"/>
        <v>0</v>
      </c>
      <c r="K21" s="89">
        <f t="shared" si="5"/>
        <v>0</v>
      </c>
    </row>
    <row r="22" spans="2:6" ht="5.25" customHeight="1">
      <c r="B22" s="98"/>
      <c r="C22" s="98"/>
      <c r="D22" s="98"/>
      <c r="E22" s="98"/>
      <c r="F22" s="98"/>
    </row>
  </sheetData>
  <sheetProtection/>
  <printOptions/>
  <pageMargins left="0.2362204724409449" right="0.03937007874015748" top="0.55" bottom="0.7" header="0.17" footer="0.5118110236220472"/>
  <pageSetup fitToHeight="1" fitToWidth="1" horizontalDpi="600" verticalDpi="600" orientation="portrait" paperSize="9" scale="96" r:id="rId1"/>
  <ignoredErrors>
    <ignoredError sqref="B21:K21 B8:K8 B11 C11:K11 B14:K14 B12:K12 B17:K17" emptyCellReference="1"/>
    <ignoredError sqref="B20:K20" formula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PageLayoutView="0" workbookViewId="0" topLeftCell="A1">
      <selection activeCell="B13" activeCellId="1" sqref="B10:K10 B13:K13"/>
    </sheetView>
  </sheetViews>
  <sheetFormatPr defaultColWidth="32.125" defaultRowHeight="14.25" customHeight="1"/>
  <cols>
    <col min="1" max="1" width="31.25390625" style="189" customWidth="1"/>
    <col min="2" max="11" width="14.125" style="186" customWidth="1"/>
    <col min="12" max="16384" width="32.125" style="186" customWidth="1"/>
  </cols>
  <sheetData>
    <row r="1" spans="1:11" ht="20.25" customHeight="1">
      <c r="A1" s="152"/>
      <c r="B1" s="145" t="s">
        <v>26</v>
      </c>
      <c r="C1" s="145" t="s">
        <v>27</v>
      </c>
      <c r="D1" s="145" t="s">
        <v>33</v>
      </c>
      <c r="E1" s="145" t="s">
        <v>34</v>
      </c>
      <c r="F1" s="145" t="s">
        <v>35</v>
      </c>
      <c r="G1" s="145" t="s">
        <v>37</v>
      </c>
      <c r="H1" s="145" t="s">
        <v>38</v>
      </c>
      <c r="I1" s="145" t="s">
        <v>39</v>
      </c>
      <c r="J1" s="145" t="s">
        <v>40</v>
      </c>
      <c r="K1" s="146" t="s">
        <v>41</v>
      </c>
    </row>
    <row r="2" spans="1:11" s="187" customFormat="1" ht="20.25" customHeight="1">
      <c r="A2" s="196" t="s">
        <v>210</v>
      </c>
      <c r="B2" s="88">
        <f>'ΛΜΟΣ ΕΚΜΕΤ '!B19</f>
        <v>0</v>
      </c>
      <c r="C2" s="88">
        <f>'ΛΜΟΣ ΕΚΜΕΤ '!C19</f>
        <v>0</v>
      </c>
      <c r="D2" s="88">
        <f>'ΛΜΟΣ ΕΚΜΕΤ '!D19</f>
        <v>0</v>
      </c>
      <c r="E2" s="88">
        <f>'ΛΜΟΣ ΕΚΜΕΤ '!E19</f>
        <v>0</v>
      </c>
      <c r="F2" s="88">
        <f>'ΛΜΟΣ ΕΚΜΕΤ '!F19</f>
        <v>0</v>
      </c>
      <c r="G2" s="88">
        <f>'ΛΜΟΣ ΕΚΜΕΤ '!G19</f>
        <v>0</v>
      </c>
      <c r="H2" s="88">
        <f>'ΛΜΟΣ ΕΚΜΕΤ '!H19</f>
        <v>0</v>
      </c>
      <c r="I2" s="88">
        <f>'ΛΜΟΣ ΕΚΜΕΤ '!I19</f>
        <v>0</v>
      </c>
      <c r="J2" s="88">
        <f>'ΛΜΟΣ ΕΚΜΕΤ '!J19</f>
        <v>0</v>
      </c>
      <c r="K2" s="88">
        <f>'ΛΜΟΣ ΕΚΜΕΤ '!K19</f>
        <v>0</v>
      </c>
    </row>
    <row r="3" spans="1:11" ht="24" customHeight="1">
      <c r="A3" s="196" t="s">
        <v>211</v>
      </c>
      <c r="B3" s="100"/>
      <c r="C3" s="88">
        <f>B14</f>
        <v>0</v>
      </c>
      <c r="D3" s="88">
        <f aca="true" t="shared" si="0" ref="D3:K3">C14</f>
        <v>0</v>
      </c>
      <c r="E3" s="88">
        <f t="shared" si="0"/>
        <v>0</v>
      </c>
      <c r="F3" s="88">
        <f t="shared" si="0"/>
        <v>0</v>
      </c>
      <c r="G3" s="88">
        <f t="shared" si="0"/>
        <v>0</v>
      </c>
      <c r="H3" s="88">
        <f t="shared" si="0"/>
        <v>0</v>
      </c>
      <c r="I3" s="88">
        <f t="shared" si="0"/>
        <v>0</v>
      </c>
      <c r="J3" s="88">
        <f t="shared" si="0"/>
        <v>0</v>
      </c>
      <c r="K3" s="88">
        <f t="shared" si="0"/>
        <v>0</v>
      </c>
    </row>
    <row r="4" spans="1:11" ht="20.25" customHeight="1">
      <c r="A4" s="152" t="s">
        <v>212</v>
      </c>
      <c r="B4" s="89">
        <f>SUM(B2:B3)</f>
        <v>0</v>
      </c>
      <c r="C4" s="89">
        <f aca="true" t="shared" si="1" ref="C4:K4">SUM(C2:C3)</f>
        <v>0</v>
      </c>
      <c r="D4" s="89">
        <f t="shared" si="1"/>
        <v>0</v>
      </c>
      <c r="E4" s="89">
        <f t="shared" si="1"/>
        <v>0</v>
      </c>
      <c r="F4" s="89">
        <f t="shared" si="1"/>
        <v>0</v>
      </c>
      <c r="G4" s="89">
        <f t="shared" si="1"/>
        <v>0</v>
      </c>
      <c r="H4" s="89">
        <f t="shared" si="1"/>
        <v>0</v>
      </c>
      <c r="I4" s="89">
        <f t="shared" si="1"/>
        <v>0</v>
      </c>
      <c r="J4" s="89">
        <f t="shared" si="1"/>
        <v>0</v>
      </c>
      <c r="K4" s="89">
        <f t="shared" si="1"/>
        <v>0</v>
      </c>
    </row>
    <row r="5" spans="1:11" ht="20.25" customHeight="1">
      <c r="A5" s="248" t="s">
        <v>216</v>
      </c>
      <c r="B5" s="188">
        <f>B20</f>
        <v>0.2</v>
      </c>
      <c r="C5" s="188">
        <f aca="true" t="shared" si="2" ref="C5:K5">C20</f>
        <v>0.2</v>
      </c>
      <c r="D5" s="188">
        <f t="shared" si="2"/>
        <v>0.2</v>
      </c>
      <c r="E5" s="188">
        <f t="shared" si="2"/>
        <v>0.2</v>
      </c>
      <c r="F5" s="188">
        <f t="shared" si="2"/>
        <v>0.2</v>
      </c>
      <c r="G5" s="188">
        <f t="shared" si="2"/>
        <v>0.2</v>
      </c>
      <c r="H5" s="188">
        <f t="shared" si="2"/>
        <v>0.2</v>
      </c>
      <c r="I5" s="188">
        <f t="shared" si="2"/>
        <v>0.2</v>
      </c>
      <c r="J5" s="188">
        <f t="shared" si="2"/>
        <v>0.2</v>
      </c>
      <c r="K5" s="188">
        <f t="shared" si="2"/>
        <v>0.2</v>
      </c>
    </row>
    <row r="6" spans="1:11" ht="20.25" customHeight="1">
      <c r="A6" s="250"/>
      <c r="B6" s="88">
        <f>B5*B2</f>
        <v>0</v>
      </c>
      <c r="C6" s="88">
        <f aca="true" t="shared" si="3" ref="C6:K6">C5*C2</f>
        <v>0</v>
      </c>
      <c r="D6" s="88">
        <f t="shared" si="3"/>
        <v>0</v>
      </c>
      <c r="E6" s="88">
        <f t="shared" si="3"/>
        <v>0</v>
      </c>
      <c r="F6" s="88">
        <f t="shared" si="3"/>
        <v>0</v>
      </c>
      <c r="G6" s="88">
        <f t="shared" si="3"/>
        <v>0</v>
      </c>
      <c r="H6" s="88">
        <f t="shared" si="3"/>
        <v>0</v>
      </c>
      <c r="I6" s="88">
        <f t="shared" si="3"/>
        <v>0</v>
      </c>
      <c r="J6" s="88">
        <f t="shared" si="3"/>
        <v>0</v>
      </c>
      <c r="K6" s="88">
        <f t="shared" si="3"/>
        <v>0</v>
      </c>
    </row>
    <row r="7" spans="1:11" ht="20.25" customHeight="1">
      <c r="A7" s="152" t="s">
        <v>213</v>
      </c>
      <c r="B7" s="89">
        <f>B4-B6</f>
        <v>0</v>
      </c>
      <c r="C7" s="89">
        <f>C4-C6</f>
        <v>0</v>
      </c>
      <c r="D7" s="89">
        <f>D4-D6</f>
        <v>0</v>
      </c>
      <c r="E7" s="89">
        <f>E4-E6</f>
        <v>0</v>
      </c>
      <c r="F7" s="89">
        <f>F4-F6</f>
        <v>0</v>
      </c>
      <c r="G7" s="89"/>
      <c r="H7" s="89"/>
      <c r="I7" s="89"/>
      <c r="J7" s="89"/>
      <c r="K7" s="89"/>
    </row>
    <row r="8" spans="1:11" ht="20.25" customHeight="1">
      <c r="A8" s="248" t="s">
        <v>217</v>
      </c>
      <c r="B8" s="188">
        <v>0.05</v>
      </c>
      <c r="C8" s="188">
        <v>0.05</v>
      </c>
      <c r="D8" s="188">
        <v>0.05</v>
      </c>
      <c r="E8" s="188">
        <v>0.05</v>
      </c>
      <c r="F8" s="188">
        <v>0.05</v>
      </c>
      <c r="G8" s="188">
        <v>0.05</v>
      </c>
      <c r="H8" s="188">
        <v>0.05</v>
      </c>
      <c r="I8" s="188">
        <v>0.05</v>
      </c>
      <c r="J8" s="188">
        <v>0.05</v>
      </c>
      <c r="K8" s="188">
        <v>0.05</v>
      </c>
    </row>
    <row r="9" spans="1:11" ht="20.25" customHeight="1">
      <c r="A9" s="250"/>
      <c r="B9" s="88">
        <f>B2*B8</f>
        <v>0</v>
      </c>
      <c r="C9" s="88">
        <f aca="true" t="shared" si="4" ref="C9:K9">C2*C8</f>
        <v>0</v>
      </c>
      <c r="D9" s="88">
        <f t="shared" si="4"/>
        <v>0</v>
      </c>
      <c r="E9" s="88">
        <f t="shared" si="4"/>
        <v>0</v>
      </c>
      <c r="F9" s="88">
        <f t="shared" si="4"/>
        <v>0</v>
      </c>
      <c r="G9" s="88">
        <f t="shared" si="4"/>
        <v>0</v>
      </c>
      <c r="H9" s="88">
        <f t="shared" si="4"/>
        <v>0</v>
      </c>
      <c r="I9" s="88">
        <f t="shared" si="4"/>
        <v>0</v>
      </c>
      <c r="J9" s="88">
        <f t="shared" si="4"/>
        <v>0</v>
      </c>
      <c r="K9" s="88">
        <f t="shared" si="4"/>
        <v>0</v>
      </c>
    </row>
    <row r="10" spans="1:11" ht="20.25" customHeight="1">
      <c r="A10" s="196" t="s">
        <v>214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</row>
    <row r="11" spans="1:11" ht="20.25" customHeight="1">
      <c r="A11" s="248" t="s">
        <v>219</v>
      </c>
      <c r="B11" s="188">
        <v>0.35</v>
      </c>
      <c r="C11" s="188">
        <v>0.35</v>
      </c>
      <c r="D11" s="188">
        <v>0.35</v>
      </c>
      <c r="E11" s="188">
        <v>0.35</v>
      </c>
      <c r="F11" s="188">
        <v>0.35</v>
      </c>
      <c r="G11" s="188">
        <v>0.35</v>
      </c>
      <c r="H11" s="188">
        <v>0.35</v>
      </c>
      <c r="I11" s="188">
        <v>0.35</v>
      </c>
      <c r="J11" s="188">
        <v>0.35</v>
      </c>
      <c r="K11" s="188">
        <v>0.35</v>
      </c>
    </row>
    <row r="12" spans="1:11" ht="20.25" customHeight="1">
      <c r="A12" s="250"/>
      <c r="B12" s="88">
        <f>B2*B11</f>
        <v>0</v>
      </c>
      <c r="C12" s="88">
        <f aca="true" t="shared" si="5" ref="C12:K12">C2*C11</f>
        <v>0</v>
      </c>
      <c r="D12" s="88">
        <f t="shared" si="5"/>
        <v>0</v>
      </c>
      <c r="E12" s="88">
        <f t="shared" si="5"/>
        <v>0</v>
      </c>
      <c r="F12" s="88">
        <f t="shared" si="5"/>
        <v>0</v>
      </c>
      <c r="G12" s="88">
        <f t="shared" si="5"/>
        <v>0</v>
      </c>
      <c r="H12" s="88">
        <f t="shared" si="5"/>
        <v>0</v>
      </c>
      <c r="I12" s="88">
        <f t="shared" si="5"/>
        <v>0</v>
      </c>
      <c r="J12" s="88">
        <f t="shared" si="5"/>
        <v>0</v>
      </c>
      <c r="K12" s="88">
        <f t="shared" si="5"/>
        <v>0</v>
      </c>
    </row>
    <row r="13" spans="1:11" ht="20.25" customHeight="1">
      <c r="A13" s="196" t="s">
        <v>340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0"/>
    </row>
    <row r="14" spans="1:11" ht="20.25" customHeight="1">
      <c r="A14" s="152" t="s">
        <v>215</v>
      </c>
      <c r="B14" s="89">
        <f>B7-SUM(B9,B10,B12,B13)</f>
        <v>0</v>
      </c>
      <c r="C14" s="89">
        <f aca="true" t="shared" si="6" ref="C14:K14">C7-SUM(C9,C10,C12,C13)</f>
        <v>0</v>
      </c>
      <c r="D14" s="89">
        <f t="shared" si="6"/>
        <v>0</v>
      </c>
      <c r="E14" s="89">
        <f t="shared" si="6"/>
        <v>0</v>
      </c>
      <c r="F14" s="89">
        <f t="shared" si="6"/>
        <v>0</v>
      </c>
      <c r="G14" s="89">
        <f t="shared" si="6"/>
        <v>0</v>
      </c>
      <c r="H14" s="89">
        <f t="shared" si="6"/>
        <v>0</v>
      </c>
      <c r="I14" s="89">
        <f t="shared" si="6"/>
        <v>0</v>
      </c>
      <c r="J14" s="89">
        <f t="shared" si="6"/>
        <v>0</v>
      </c>
      <c r="K14" s="89">
        <f t="shared" si="6"/>
        <v>0</v>
      </c>
    </row>
    <row r="15" ht="20.25" customHeight="1"/>
    <row r="16" spans="1:5" ht="46.5" customHeight="1">
      <c r="A16" s="278" t="s">
        <v>250</v>
      </c>
      <c r="B16" s="269"/>
      <c r="C16" s="269"/>
      <c r="D16" s="269"/>
      <c r="E16" s="270"/>
    </row>
    <row r="17" ht="20.25" customHeight="1"/>
    <row r="18" spans="1:11" s="191" customFormat="1" ht="20.25" customHeight="1">
      <c r="A18" s="190"/>
      <c r="B18" s="146" t="s">
        <v>208</v>
      </c>
      <c r="C18" s="146" t="s">
        <v>27</v>
      </c>
      <c r="D18" s="146" t="s">
        <v>33</v>
      </c>
      <c r="E18" s="146" t="s">
        <v>34</v>
      </c>
      <c r="F18" s="146" t="s">
        <v>35</v>
      </c>
      <c r="G18" s="146" t="s">
        <v>37</v>
      </c>
      <c r="H18" s="146" t="s">
        <v>38</v>
      </c>
      <c r="I18" s="146" t="s">
        <v>39</v>
      </c>
      <c r="J18" s="146" t="s">
        <v>40</v>
      </c>
      <c r="K18" s="146" t="s">
        <v>41</v>
      </c>
    </row>
    <row r="19" spans="1:11" s="191" customFormat="1" ht="20.25" customHeight="1">
      <c r="A19" s="192" t="s">
        <v>230</v>
      </c>
      <c r="B19" s="193">
        <v>0.23</v>
      </c>
      <c r="C19" s="193">
        <v>0.22</v>
      </c>
      <c r="D19" s="193">
        <v>0.21</v>
      </c>
      <c r="E19" s="193">
        <v>0.2</v>
      </c>
      <c r="F19" s="193">
        <v>0.2</v>
      </c>
      <c r="G19" s="193">
        <v>0.2</v>
      </c>
      <c r="H19" s="193">
        <v>0.2</v>
      </c>
      <c r="I19" s="193">
        <v>0.2</v>
      </c>
      <c r="J19" s="193">
        <v>0.2</v>
      </c>
      <c r="K19" s="193">
        <v>0.2</v>
      </c>
    </row>
    <row r="20" spans="1:11" s="191" customFormat="1" ht="20.25" customHeight="1">
      <c r="A20" s="192" t="s">
        <v>209</v>
      </c>
      <c r="B20" s="193">
        <v>0.2</v>
      </c>
      <c r="C20" s="193">
        <v>0.2</v>
      </c>
      <c r="D20" s="193">
        <v>0.2</v>
      </c>
      <c r="E20" s="193">
        <v>0.2</v>
      </c>
      <c r="F20" s="193">
        <v>0.2</v>
      </c>
      <c r="G20" s="193">
        <v>0.2</v>
      </c>
      <c r="H20" s="193">
        <v>0.2</v>
      </c>
      <c r="I20" s="193">
        <v>0.2</v>
      </c>
      <c r="J20" s="193">
        <v>0.2</v>
      </c>
      <c r="K20" s="193">
        <v>0.2</v>
      </c>
    </row>
    <row r="21" spans="1:2" ht="20.25" customHeight="1">
      <c r="A21" s="186"/>
      <c r="B21" s="206" t="s">
        <v>231</v>
      </c>
    </row>
    <row r="22" spans="1:2" ht="20.25" customHeight="1">
      <c r="A22" s="194" t="s">
        <v>218</v>
      </c>
      <c r="B22" s="195" t="s">
        <v>343</v>
      </c>
    </row>
    <row r="23" spans="1:2" ht="20.25" customHeight="1">
      <c r="A23" s="194" t="s">
        <v>220</v>
      </c>
      <c r="B23" s="195" t="s">
        <v>343</v>
      </c>
    </row>
    <row r="24" spans="1:2" ht="20.25" customHeight="1">
      <c r="A24" s="194" t="s">
        <v>341</v>
      </c>
      <c r="B24" s="195" t="s">
        <v>342</v>
      </c>
    </row>
  </sheetData>
  <sheetProtection/>
  <mergeCells count="4">
    <mergeCell ref="A5:A6"/>
    <mergeCell ref="A8:A9"/>
    <mergeCell ref="A11:A12"/>
    <mergeCell ref="A16:E16"/>
  </mergeCells>
  <printOptions horizontalCentered="1"/>
  <pageMargins left="0.7480314960629921" right="0.7480314960629921" top="0.984251968503937" bottom="0.5905511811023623" header="0.5118110236220472" footer="0.5118110236220472"/>
  <pageSetup horizontalDpi="600" verticalDpi="600" orientation="landscape" paperSize="9" r:id="rId1"/>
  <ignoredErrors>
    <ignoredError sqref="D12:K14 B4:K4 B6 C6:K7 C12:C14 C9:C10 D9:K10 B9:B10 B12:B14" emptyCellReference="1"/>
  </ignoredErrors>
</worksheet>
</file>

<file path=xl/worksheets/sheet22.xml><?xml version="1.0" encoding="utf-8"?>
<worksheet xmlns="http://schemas.openxmlformats.org/spreadsheetml/2006/main" xmlns:r="http://schemas.openxmlformats.org/officeDocument/2006/relationships">
  <dimension ref="A1:K25"/>
  <sheetViews>
    <sheetView zoomScale="85" zoomScaleNormal="85" zoomScalePageLayoutView="0" workbookViewId="0" topLeftCell="A4">
      <selection activeCell="E15" sqref="E15"/>
    </sheetView>
  </sheetViews>
  <sheetFormatPr defaultColWidth="9.00390625" defaultRowHeight="12.75"/>
  <cols>
    <col min="1" max="1" width="46.875" style="119" customWidth="1"/>
    <col min="2" max="11" width="12.25390625" style="110" customWidth="1"/>
    <col min="12" max="16384" width="9.125" style="110" customWidth="1"/>
  </cols>
  <sheetData>
    <row r="1" spans="1:11" ht="21.75" customHeight="1">
      <c r="A1" s="152"/>
      <c r="B1" s="145" t="s">
        <v>26</v>
      </c>
      <c r="C1" s="145" t="s">
        <v>27</v>
      </c>
      <c r="D1" s="145" t="s">
        <v>33</v>
      </c>
      <c r="E1" s="145" t="s">
        <v>34</v>
      </c>
      <c r="F1" s="145" t="s">
        <v>35</v>
      </c>
      <c r="G1" s="145" t="s">
        <v>37</v>
      </c>
      <c r="H1" s="145" t="s">
        <v>38</v>
      </c>
      <c r="I1" s="145" t="s">
        <v>39</v>
      </c>
      <c r="J1" s="145" t="s">
        <v>40</v>
      </c>
      <c r="K1" s="146" t="s">
        <v>41</v>
      </c>
    </row>
    <row r="2" spans="1:11" ht="27" customHeight="1">
      <c r="A2" s="166" t="s">
        <v>147</v>
      </c>
      <c r="B2" s="225">
        <f>'ΛΜΟΣ ΕΚΜΕΤ '!B2</f>
        <v>0</v>
      </c>
      <c r="C2" s="225">
        <f>'ΛΜΟΣ ΕΚΜΕΤ '!C2</f>
        <v>0</v>
      </c>
      <c r="D2" s="225">
        <f>'ΛΜΟΣ ΕΚΜΕΤ '!D2</f>
        <v>0</v>
      </c>
      <c r="E2" s="225">
        <f>'ΛΜΟΣ ΕΚΜΕΤ '!E2</f>
        <v>0</v>
      </c>
      <c r="F2" s="225">
        <f>'ΛΜΟΣ ΕΚΜΕΤ '!F2</f>
        <v>0</v>
      </c>
      <c r="G2" s="225">
        <f>'ΛΜΟΣ ΕΚΜΕΤ '!G2</f>
        <v>0</v>
      </c>
      <c r="H2" s="225">
        <f>'ΛΜΟΣ ΕΚΜΕΤ '!H2</f>
        <v>0</v>
      </c>
      <c r="I2" s="225">
        <f>'ΛΜΟΣ ΕΚΜΕΤ '!I2</f>
        <v>0</v>
      </c>
      <c r="J2" s="225">
        <f>'ΛΜΟΣ ΕΚΜΕΤ '!J2</f>
        <v>0</v>
      </c>
      <c r="K2" s="225">
        <f>'ΛΜΟΣ ΕΚΜΕΤ '!K2</f>
        <v>0</v>
      </c>
    </row>
    <row r="3" spans="1:11" ht="27" customHeight="1">
      <c r="A3" s="166" t="s">
        <v>202</v>
      </c>
      <c r="B3" s="225">
        <f>'ΥΠΟΛΟΓΙΣΜΟΣ ΔΕΙΚΤΩΝ'!B8</f>
        <v>0</v>
      </c>
      <c r="C3" s="225">
        <f>'ΥΠΟΛΟΓΙΣΜΟΣ ΔΕΙΚΤΩΝ'!C8</f>
        <v>0</v>
      </c>
      <c r="D3" s="225">
        <f>'ΥΠΟΛΟΓΙΣΜΟΣ ΔΕΙΚΤΩΝ'!D8</f>
        <v>0</v>
      </c>
      <c r="E3" s="225">
        <f>'ΥΠΟΛΟΓΙΣΜΟΣ ΔΕΙΚΤΩΝ'!E8</f>
        <v>0</v>
      </c>
      <c r="F3" s="225">
        <f>'ΥΠΟΛΟΓΙΣΜΟΣ ΔΕΙΚΤΩΝ'!F8</f>
        <v>0</v>
      </c>
      <c r="G3" s="225" t="e">
        <f>'ΥΠΟΛΟΓΙΣΜΟΣ ΔΕΙΚΤΩΝ'!#REF!</f>
        <v>#REF!</v>
      </c>
      <c r="H3" s="225" t="e">
        <f>'ΥΠΟΛΟΓΙΣΜΟΣ ΔΕΙΚΤΩΝ'!#REF!</f>
        <v>#REF!</v>
      </c>
      <c r="I3" s="225" t="e">
        <f>'ΥΠΟΛΟΓΙΣΜΟΣ ΔΕΙΚΤΩΝ'!#REF!</f>
        <v>#REF!</v>
      </c>
      <c r="J3" s="225" t="e">
        <f>'ΥΠΟΛΟΓΙΣΜΟΣ ΔΕΙΚΤΩΝ'!#REF!</f>
        <v>#REF!</v>
      </c>
      <c r="K3" s="225" t="e">
        <f>'ΥΠΟΛΟΓΙΣΜΟΣ ΔΕΙΚΤΩΝ'!#REF!</f>
        <v>#REF!</v>
      </c>
    </row>
    <row r="4" spans="1:11" ht="27" customHeight="1">
      <c r="A4" s="166" t="s">
        <v>203</v>
      </c>
      <c r="B4" s="225">
        <f>'ΥΠΟΛΟΓΙΣΜΟΣ ΔΕΙΚΤΩΝ'!B16</f>
        <v>0</v>
      </c>
      <c r="C4" s="225">
        <f>'ΥΠΟΛΟΓΙΣΜΟΣ ΔΕΙΚΤΩΝ'!C16</f>
        <v>0</v>
      </c>
      <c r="D4" s="225">
        <f>'ΥΠΟΛΟΓΙΣΜΟΣ ΔΕΙΚΤΩΝ'!D16</f>
        <v>0</v>
      </c>
      <c r="E4" s="225">
        <f>'ΥΠΟΛΟΓΙΣΜΟΣ ΔΕΙΚΤΩΝ'!E16</f>
        <v>0</v>
      </c>
      <c r="F4" s="225">
        <f>'ΥΠΟΛΟΓΙΣΜΟΣ ΔΕΙΚΤΩΝ'!F16</f>
        <v>0</v>
      </c>
      <c r="G4" s="225" t="e">
        <f>'ΥΠΟΛΟΓΙΣΜΟΣ ΔΕΙΚΤΩΝ'!#REF!</f>
        <v>#REF!</v>
      </c>
      <c r="H4" s="225" t="e">
        <f>'ΥΠΟΛΟΓΙΣΜΟΣ ΔΕΙΚΤΩΝ'!#REF!</f>
        <v>#REF!</v>
      </c>
      <c r="I4" s="225" t="e">
        <f>'ΥΠΟΛΟΓΙΣΜΟΣ ΔΕΙΚΤΩΝ'!#REF!</f>
        <v>#REF!</v>
      </c>
      <c r="J4" s="225" t="e">
        <f>'ΥΠΟΛΟΓΙΣΜΟΣ ΔΕΙΚΤΩΝ'!#REF!</f>
        <v>#REF!</v>
      </c>
      <c r="K4" s="225" t="e">
        <f>'ΥΠΟΛΟΓΙΣΜΟΣ ΔΕΙΚΤΩΝ'!#REF!</f>
        <v>#REF!</v>
      </c>
    </row>
    <row r="5" spans="1:11" ht="27" customHeight="1">
      <c r="A5" s="166" t="s">
        <v>204</v>
      </c>
      <c r="B5" s="225">
        <f>'ΞΕΝΑ ΚΕΦΑΛΑΙΑ'!B7</f>
        <v>0</v>
      </c>
      <c r="C5" s="225">
        <f>'ΞΕΝΑ ΚΕΦΑΛΑΙΑ'!C7</f>
        <v>0</v>
      </c>
      <c r="D5" s="225">
        <f>'ΞΕΝΑ ΚΕΦΑΛΑΙΑ'!D7</f>
        <v>0</v>
      </c>
      <c r="E5" s="225">
        <f>'ΞΕΝΑ ΚΕΦΑΛΑΙΑ'!E7</f>
        <v>0</v>
      </c>
      <c r="F5" s="225">
        <f>'ΞΕΝΑ ΚΕΦΑΛΑΙΑ'!F7</f>
        <v>0</v>
      </c>
      <c r="G5" s="225">
        <f>'ΞΕΝΑ ΚΕΦΑΛΑΙΑ'!G7</f>
        <v>0</v>
      </c>
      <c r="H5" s="225">
        <f>'ΞΕΝΑ ΚΕΦΑΛΑΙΑ'!H7</f>
        <v>0</v>
      </c>
      <c r="I5" s="225">
        <f>'ΞΕΝΑ ΚΕΦΑΛΑΙΑ'!I7</f>
        <v>0</v>
      </c>
      <c r="J5" s="225">
        <f>'ΞΕΝΑ ΚΕΦΑΛΑΙΑ'!J7</f>
        <v>0</v>
      </c>
      <c r="K5" s="225">
        <f>'ΞΕΝΑ ΚΕΦΑΛΑΙΑ'!K7</f>
        <v>0</v>
      </c>
    </row>
    <row r="6" spans="1:11" ht="27" customHeight="1">
      <c r="A6" s="86" t="s">
        <v>195</v>
      </c>
      <c r="B6" s="225">
        <f>'ΤΟΚΟΧΡΕΟΛΥΣΙΑ ΔΑΝΕΙΩΝ'!B7</f>
        <v>0</v>
      </c>
      <c r="C6" s="225">
        <f>'ΤΟΚΟΧΡΕΟΛΥΣΙΑ ΔΑΝΕΙΩΝ'!C7</f>
        <v>0</v>
      </c>
      <c r="D6" s="225">
        <f>'ΤΟΚΟΧΡΕΟΛΥΣΙΑ ΔΑΝΕΙΩΝ'!D7</f>
        <v>0</v>
      </c>
      <c r="E6" s="225">
        <f>'ΤΟΚΟΧΡΕΟΛΥΣΙΑ ΔΑΝΕΙΩΝ'!E7</f>
        <v>0</v>
      </c>
      <c r="F6" s="225">
        <f>'ΤΟΚΟΧΡΕΟΛΥΣΙΑ ΔΑΝΕΙΩΝ'!F7</f>
        <v>0</v>
      </c>
      <c r="G6" s="225">
        <f>'ΤΟΚΟΧΡΕΟΛΥΣΙΑ ΔΑΝΕΙΩΝ'!G7</f>
        <v>0</v>
      </c>
      <c r="H6" s="225">
        <f>'ΤΟΚΟΧΡΕΟΛΥΣΙΑ ΔΑΝΕΙΩΝ'!H7</f>
        <v>0</v>
      </c>
      <c r="I6" s="225">
        <f>'ΤΟΚΟΧΡΕΟΛΥΣΙΑ ΔΑΝΕΙΩΝ'!I7</f>
        <v>0</v>
      </c>
      <c r="J6" s="225">
        <f>'ΤΟΚΟΧΡΕΟΛΥΣΙΑ ΔΑΝΕΙΩΝ'!J7</f>
        <v>0</v>
      </c>
      <c r="K6" s="225">
        <f>'ΤΟΚΟΧΡΕΟΛΥΣΙΑ ΔΑΝΕΙΩΝ'!K7</f>
        <v>0</v>
      </c>
    </row>
    <row r="7" ht="10.5" customHeight="1">
      <c r="A7" s="110"/>
    </row>
    <row r="8" spans="1:11" ht="45" customHeight="1">
      <c r="A8" s="166" t="s">
        <v>1</v>
      </c>
      <c r="B8" s="225">
        <f>'ΥΠΟΛΟΓΙΣΜΟΣ ΔΕΙΚΤΩΝ'!B37</f>
        <v>0</v>
      </c>
      <c r="C8" s="225">
        <f>'ΥΠΟΛΟΓΙΣΜΟΣ ΔΕΙΚΤΩΝ'!C37</f>
        <v>0</v>
      </c>
      <c r="D8" s="225">
        <f>'ΥΠΟΛΟΓΙΣΜΟΣ ΔΕΙΚΤΩΝ'!D37</f>
        <v>0</v>
      </c>
      <c r="E8" s="225">
        <f>'ΥΠΟΛΟΓΙΣΜΟΣ ΔΕΙΚΤΩΝ'!E37</f>
        <v>0</v>
      </c>
      <c r="F8" s="225">
        <f>'ΥΠΟΛΟΓΙΣΜΟΣ ΔΕΙΚΤΩΝ'!F37</f>
        <v>0</v>
      </c>
      <c r="G8" s="225" t="e">
        <f>'ΥΠΟΛΟΓΙΣΜΟΣ ΔΕΙΚΤΩΝ'!#REF!</f>
        <v>#REF!</v>
      </c>
      <c r="H8" s="225" t="e">
        <f>'ΥΠΟΛΟΓΙΣΜΟΣ ΔΕΙΚΤΩΝ'!#REF!</f>
        <v>#REF!</v>
      </c>
      <c r="I8" s="225" t="e">
        <f>'ΥΠΟΛΟΓΙΣΜΟΣ ΔΕΙΚΤΩΝ'!#REF!</f>
        <v>#REF!</v>
      </c>
      <c r="J8" s="225" t="e">
        <f>'ΥΠΟΛΟΓΙΣΜΟΣ ΔΕΙΚΤΩΝ'!#REF!</f>
        <v>#REF!</v>
      </c>
      <c r="K8" s="225" t="e">
        <f>'ΥΠΟΛΟΓΙΣΜΟΣ ΔΕΙΚΤΩΝ'!#REF!</f>
        <v>#REF!</v>
      </c>
    </row>
    <row r="9" ht="10.5" customHeight="1">
      <c r="A9" s="110"/>
    </row>
    <row r="10" spans="1:11" ht="27" customHeight="1">
      <c r="A10" s="166" t="s">
        <v>344</v>
      </c>
      <c r="B10" s="225">
        <f>IRR!C9</f>
        <v>0</v>
      </c>
      <c r="C10" s="225">
        <f>IRR!D9</f>
        <v>0</v>
      </c>
      <c r="D10" s="225">
        <f>IRR!E9</f>
        <v>0</v>
      </c>
      <c r="E10" s="225">
        <f>IRR!F9</f>
        <v>0</v>
      </c>
      <c r="F10" s="225">
        <f>IRR!G9</f>
        <v>0</v>
      </c>
      <c r="G10" s="225">
        <f>IRR!H9</f>
        <v>0</v>
      </c>
      <c r="H10" s="225">
        <f>IRR!I9</f>
        <v>0</v>
      </c>
      <c r="I10" s="225">
        <f>IRR!J9</f>
        <v>0</v>
      </c>
      <c r="J10" s="225">
        <f>IRR!K9</f>
        <v>0</v>
      </c>
      <c r="K10" s="225">
        <f>IRR!L9</f>
        <v>0</v>
      </c>
    </row>
    <row r="11" ht="10.5" customHeight="1">
      <c r="A11" s="110"/>
    </row>
    <row r="12" spans="1:2" ht="27.75" customHeight="1">
      <c r="A12" s="110"/>
      <c r="B12" s="179" t="s">
        <v>362</v>
      </c>
    </row>
    <row r="13" spans="1:2" ht="27.75" customHeight="1">
      <c r="A13" s="123" t="s">
        <v>345</v>
      </c>
      <c r="B13" s="311" t="e">
        <f>AVERAGE('ΡΟΕΣ ΚΕΦΑΛΑΙΟΥ'!C27:G27)</f>
        <v>#DIV/0!</v>
      </c>
    </row>
    <row r="14" spans="1:2" ht="27.75" customHeight="1">
      <c r="A14" s="123" t="s">
        <v>368</v>
      </c>
      <c r="B14" s="231" t="e">
        <f>IRR!B11</f>
        <v>#NUM!</v>
      </c>
    </row>
    <row r="15" spans="1:2" ht="27.75" customHeight="1">
      <c r="A15" s="123" t="s">
        <v>145</v>
      </c>
      <c r="B15" s="231" t="e">
        <f>'ΥΠΟΛΟΓΙΣΜΟΣ ΔΕΙΚΤΩΝ'!B10</f>
        <v>#DIV/0!</v>
      </c>
    </row>
    <row r="16" spans="1:2" ht="27.75" customHeight="1">
      <c r="A16" s="123" t="s">
        <v>146</v>
      </c>
      <c r="B16" s="233" t="e">
        <f>'ΥΠΟΛΟΓΙΣΜΟΣ ΔΕΙΚΤΩΝ'!B18</f>
        <v>#DIV/0!</v>
      </c>
    </row>
    <row r="17" spans="1:11" s="120" customFormat="1" ht="27.75" customHeight="1">
      <c r="A17" s="123" t="s">
        <v>149</v>
      </c>
      <c r="B17" s="225" t="e">
        <f>'ΥΠΟΛΟΓΙΣΜΟΣ ΔΕΙΚΤΩΝ'!B28</f>
        <v>#DIV/0!</v>
      </c>
      <c r="C17" s="110"/>
      <c r="D17" s="110"/>
      <c r="E17" s="110"/>
      <c r="F17" s="110"/>
      <c r="G17" s="110"/>
      <c r="H17" s="110"/>
      <c r="I17" s="110"/>
      <c r="J17" s="110"/>
      <c r="K17" s="110"/>
    </row>
    <row r="18" spans="1:11" s="120" customFormat="1" ht="27.75" customHeight="1">
      <c r="A18" s="123" t="s">
        <v>346</v>
      </c>
      <c r="B18" s="233" t="e">
        <f>'ΥΠΟΛΟΓΙΣΜΟΣ ΔΕΙΚΤΩΝ'!B39</f>
        <v>#DIV/0!</v>
      </c>
      <c r="C18" s="110"/>
      <c r="D18" s="110"/>
      <c r="E18" s="110"/>
      <c r="F18" s="110"/>
      <c r="G18" s="110"/>
      <c r="H18" s="110"/>
      <c r="I18" s="110"/>
      <c r="J18" s="110"/>
      <c r="K18" s="110"/>
    </row>
    <row r="19" ht="26.25" customHeight="1">
      <c r="A19" s="110"/>
    </row>
    <row r="20" ht="26.25" customHeight="1">
      <c r="A20" s="110"/>
    </row>
    <row r="21" ht="26.25" customHeight="1">
      <c r="A21" s="110"/>
    </row>
    <row r="22" ht="26.25" customHeight="1">
      <c r="A22" s="110"/>
    </row>
    <row r="23" ht="24" customHeight="1">
      <c r="A23" s="110"/>
    </row>
    <row r="24" ht="24" customHeight="1">
      <c r="A24" s="110"/>
    </row>
    <row r="25" ht="24" customHeight="1">
      <c r="A25" s="110"/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B13:B18" evalError="1"/>
  </ignoredErrors>
</worksheet>
</file>

<file path=xl/worksheets/sheet23.xml><?xml version="1.0" encoding="utf-8"?>
<worksheet xmlns="http://schemas.openxmlformats.org/spreadsheetml/2006/main" xmlns:r="http://schemas.openxmlformats.org/officeDocument/2006/relationships">
  <dimension ref="A1:T45"/>
  <sheetViews>
    <sheetView zoomScale="80" zoomScaleNormal="80" zoomScalePageLayoutView="0" workbookViewId="0" topLeftCell="A1">
      <selection activeCell="B1" sqref="B1:F1"/>
    </sheetView>
  </sheetViews>
  <sheetFormatPr defaultColWidth="9.00390625" defaultRowHeight="12.75"/>
  <cols>
    <col min="1" max="1" width="46.875" style="119" customWidth="1"/>
    <col min="2" max="11" width="12.25390625" style="110" customWidth="1"/>
    <col min="12" max="16384" width="9.125" style="110" customWidth="1"/>
  </cols>
  <sheetData>
    <row r="1" spans="1:6" ht="30.75" customHeight="1">
      <c r="A1" s="152" t="s">
        <v>145</v>
      </c>
      <c r="B1" s="145" t="s">
        <v>26</v>
      </c>
      <c r="C1" s="145" t="s">
        <v>27</v>
      </c>
      <c r="D1" s="145" t="s">
        <v>33</v>
      </c>
      <c r="E1" s="145" t="s">
        <v>34</v>
      </c>
      <c r="F1" s="146" t="s">
        <v>35</v>
      </c>
    </row>
    <row r="2" spans="1:6" ht="27" customHeight="1">
      <c r="A2" s="165" t="s">
        <v>347</v>
      </c>
      <c r="B2" s="176">
        <f>'ΤΟΚΟΧΡΕΟΛΥΣΙΑ ΔΑΝΕΙΩΝ'!B2</f>
        <v>0</v>
      </c>
      <c r="C2" s="176">
        <f>'ΤΟΚΟΧΡΕΟΛΥΣΙΑ ΔΑΝΕΙΩΝ'!C2</f>
        <v>0</v>
      </c>
      <c r="D2" s="176">
        <f>'ΤΟΚΟΧΡΕΟΛΥΣΙΑ ΔΑΝΕΙΩΝ'!D2</f>
        <v>0</v>
      </c>
      <c r="E2" s="176">
        <f>'ΤΟΚΟΧΡΕΟΛΥΣΙΑ ΔΑΝΕΙΩΝ'!E2</f>
        <v>0</v>
      </c>
      <c r="F2" s="176">
        <f>'ΤΟΚΟΧΡΕΟΛΥΣΙΑ ΔΑΝΕΙΩΝ'!F2</f>
        <v>0</v>
      </c>
    </row>
    <row r="3" spans="1:6" ht="27" customHeight="1">
      <c r="A3" s="165" t="s">
        <v>348</v>
      </c>
      <c r="B3" s="176">
        <f>'ΤΟΚΟΧΡΕΟΛΥΣΙΑ ΔΑΝΕΙΩΝ'!B3</f>
        <v>0</v>
      </c>
      <c r="C3" s="176">
        <f>'ΤΟΚΟΧΡΕΟΛΥΣΙΑ ΔΑΝΕΙΩΝ'!C3</f>
        <v>0</v>
      </c>
      <c r="D3" s="176">
        <f>'ΤΟΚΟΧΡΕΟΛΥΣΙΑ ΔΑΝΕΙΩΝ'!D3</f>
        <v>0</v>
      </c>
      <c r="E3" s="176">
        <f>'ΤΟΚΟΧΡΕΟΛΥΣΙΑ ΔΑΝΕΙΩΝ'!E3</f>
        <v>0</v>
      </c>
      <c r="F3" s="176">
        <f>'ΤΟΚΟΧΡΕΟΛΥΣΙΑ ΔΑΝΕΙΩΝ'!F3</f>
        <v>0</v>
      </c>
    </row>
    <row r="4" spans="1:6" ht="27" customHeight="1">
      <c r="A4" s="165" t="s">
        <v>192</v>
      </c>
      <c r="B4" s="176">
        <f>'ΤΟΚΟΧΡΕΟΛΥΣΙΑ ΔΑΝΕΙΩΝ'!B4</f>
        <v>0</v>
      </c>
      <c r="C4" s="176">
        <f>'ΤΟΚΟΧΡΕΟΛΥΣΙΑ ΔΑΝΕΙΩΝ'!C4</f>
        <v>0</v>
      </c>
      <c r="D4" s="176">
        <f>'ΤΟΚΟΧΡΕΟΛΥΣΙΑ ΔΑΝΕΙΩΝ'!D4</f>
        <v>0</v>
      </c>
      <c r="E4" s="176">
        <f>'ΤΟΚΟΧΡΕΟΛΥΣΙΑ ΔΑΝΕΙΩΝ'!E4</f>
        <v>0</v>
      </c>
      <c r="F4" s="176">
        <f>'ΤΟΚΟΧΡΕΟΛΥΣΙΑ ΔΑΝΕΙΩΝ'!F4</f>
        <v>0</v>
      </c>
    </row>
    <row r="5" spans="1:6" ht="27" customHeight="1">
      <c r="A5" s="165" t="s">
        <v>193</v>
      </c>
      <c r="B5" s="133"/>
      <c r="C5" s="220">
        <f>'ΤΟΚΟΧΡΕΟΛΥΣΙΑ ΔΑΝΕΙΩΝ'!C5</f>
        <v>0</v>
      </c>
      <c r="D5" s="220">
        <f>'ΤΟΚΟΧΡΕΟΛΥΣΙΑ ΔΑΝΕΙΩΝ'!D5</f>
        <v>0</v>
      </c>
      <c r="E5" s="220">
        <f>'ΤΟΚΟΧΡΕΟΛΥΣΙΑ ΔΑΝΕΙΩΝ'!E5</f>
        <v>0</v>
      </c>
      <c r="F5" s="220">
        <f>'ΤΟΚΟΧΡΕΟΛΥΣΙΑ ΔΑΝΕΙΩΝ'!F5</f>
        <v>0</v>
      </c>
    </row>
    <row r="6" spans="1:6" ht="27" customHeight="1">
      <c r="A6" s="165" t="s">
        <v>194</v>
      </c>
      <c r="B6" s="176">
        <f>'ΤΟΚΟΧΡΕΟΛΥΣΙΑ ΔΑΝΕΙΩΝ'!B6</f>
        <v>0</v>
      </c>
      <c r="C6" s="176">
        <f>'ΤΟΚΟΧΡΕΟΛΥΣΙΑ ΔΑΝΕΙΩΝ'!C6</f>
        <v>0</v>
      </c>
      <c r="D6" s="176">
        <f>'ΤΟΚΟΧΡΕΟΛΥΣΙΑ ΔΑΝΕΙΩΝ'!D6</f>
        <v>0</v>
      </c>
      <c r="E6" s="176">
        <f>'ΤΟΚΟΧΡΕΟΛΥΣΙΑ ΔΑΝΕΙΩΝ'!E6</f>
        <v>0</v>
      </c>
      <c r="F6" s="176">
        <f>'ΤΟΚΟΧΡΕΟΛΥΣΙΑ ΔΑΝΕΙΩΝ'!F6</f>
        <v>0</v>
      </c>
    </row>
    <row r="7" spans="1:6" ht="27" customHeight="1">
      <c r="A7" s="99" t="s">
        <v>195</v>
      </c>
      <c r="B7" s="197">
        <f>SUM(B2:B6)</f>
        <v>0</v>
      </c>
      <c r="C7" s="197">
        <f>SUM(C2:C6)</f>
        <v>0</v>
      </c>
      <c r="D7" s="197">
        <f>SUM(D2:D6)</f>
        <v>0</v>
      </c>
      <c r="E7" s="197">
        <f>SUM(E2:E6)</f>
        <v>0</v>
      </c>
      <c r="F7" s="197">
        <f>SUM(F2:F6)</f>
        <v>0</v>
      </c>
    </row>
    <row r="8" spans="1:6" ht="34.5" customHeight="1">
      <c r="A8" s="172" t="s">
        <v>202</v>
      </c>
      <c r="B8" s="197">
        <f>'ΛΜΟΣ ΕΚΜΕΤ '!B11</f>
        <v>0</v>
      </c>
      <c r="C8" s="197">
        <f>'ΛΜΟΣ ΕΚΜΕΤ '!C11</f>
        <v>0</v>
      </c>
      <c r="D8" s="197">
        <f>'ΛΜΟΣ ΕΚΜΕΤ '!D11</f>
        <v>0</v>
      </c>
      <c r="E8" s="197">
        <f>'ΛΜΟΣ ΕΚΜΕΤ '!E11</f>
        <v>0</v>
      </c>
      <c r="F8" s="197">
        <f>'ΛΜΟΣ ΕΚΜΕΤ '!F11</f>
        <v>0</v>
      </c>
    </row>
    <row r="9" spans="1:6" ht="27" customHeight="1">
      <c r="A9" s="123" t="s">
        <v>246</v>
      </c>
      <c r="B9" s="230" t="e">
        <f>B7/B8</f>
        <v>#DIV/0!</v>
      </c>
      <c r="C9" s="230" t="e">
        <f>C7/C8</f>
        <v>#DIV/0!</v>
      </c>
      <c r="D9" s="230" t="e">
        <f>D7/D8</f>
        <v>#DIV/0!</v>
      </c>
      <c r="E9" s="230" t="e">
        <f>E7/E8</f>
        <v>#DIV/0!</v>
      </c>
      <c r="F9" s="230" t="e">
        <f>F7/F8</f>
        <v>#DIV/0!</v>
      </c>
    </row>
    <row r="10" spans="1:6" ht="27" customHeight="1">
      <c r="A10" s="123" t="s">
        <v>349</v>
      </c>
      <c r="B10" s="230" t="e">
        <f>AVERAGE(B9:F9)</f>
        <v>#DIV/0!</v>
      </c>
      <c r="C10" s="228"/>
      <c r="D10" s="228"/>
      <c r="E10" s="228"/>
      <c r="F10" s="228"/>
    </row>
    <row r="11" spans="1:6" ht="26.25" customHeight="1">
      <c r="A11" s="124"/>
      <c r="B11" s="125"/>
      <c r="C11" s="126"/>
      <c r="D11" s="126"/>
      <c r="E11" s="126"/>
      <c r="F11" s="126"/>
    </row>
    <row r="12" spans="1:6" ht="29.25" customHeight="1">
      <c r="A12" s="152" t="s">
        <v>146</v>
      </c>
      <c r="B12" s="145" t="s">
        <v>26</v>
      </c>
      <c r="C12" s="145" t="s">
        <v>27</v>
      </c>
      <c r="D12" s="145" t="s">
        <v>33</v>
      </c>
      <c r="E12" s="145" t="s">
        <v>34</v>
      </c>
      <c r="F12" s="146" t="s">
        <v>35</v>
      </c>
    </row>
    <row r="13" spans="1:11" s="120" customFormat="1" ht="29.25" customHeight="1">
      <c r="A13" s="166" t="s">
        <v>202</v>
      </c>
      <c r="B13" s="121">
        <f>'ΛΜΟΣ ΕΚΜΕΤ '!B11</f>
        <v>0</v>
      </c>
      <c r="C13" s="121">
        <f>'ΛΜΟΣ ΕΚΜΕΤ '!C11</f>
        <v>0</v>
      </c>
      <c r="D13" s="121">
        <f>'ΛΜΟΣ ΕΚΜΕΤ '!D11</f>
        <v>0</v>
      </c>
      <c r="E13" s="121">
        <f>'ΛΜΟΣ ΕΚΜΕΤ '!E11</f>
        <v>0</v>
      </c>
      <c r="F13" s="121">
        <f>'ΛΜΟΣ ΕΚΜΕΤ '!F11</f>
        <v>0</v>
      </c>
      <c r="G13" s="110"/>
      <c r="H13" s="110"/>
      <c r="I13" s="110"/>
      <c r="J13" s="110"/>
      <c r="K13" s="110"/>
    </row>
    <row r="14" spans="1:11" s="120" customFormat="1" ht="29.25" customHeight="1">
      <c r="A14" s="166" t="s">
        <v>148</v>
      </c>
      <c r="B14" s="121">
        <f>ΑΠΟΣΒΕΣΕΙΣ!D23</f>
        <v>0</v>
      </c>
      <c r="C14" s="121">
        <f>ΑΠΟΣΒΕΣΕΙΣ!E23</f>
        <v>0</v>
      </c>
      <c r="D14" s="121">
        <f>ΑΠΟΣΒΕΣΕΙΣ!F23</f>
        <v>0</v>
      </c>
      <c r="E14" s="121">
        <f>ΑΠΟΣΒΕΣΕΙΣ!G23</f>
        <v>0</v>
      </c>
      <c r="F14" s="121">
        <f>ΑΠΟΣΒΕΣΕΙΣ!H23</f>
        <v>0</v>
      </c>
      <c r="G14" s="110"/>
      <c r="H14" s="110"/>
      <c r="I14" s="110"/>
      <c r="J14" s="110"/>
      <c r="K14" s="110"/>
    </row>
    <row r="15" spans="1:11" s="120" customFormat="1" ht="29.25" customHeight="1">
      <c r="A15" s="172" t="s">
        <v>203</v>
      </c>
      <c r="B15" s="173">
        <f>B13-B14</f>
        <v>0</v>
      </c>
      <c r="C15" s="173">
        <f>C13-C14</f>
        <v>0</v>
      </c>
      <c r="D15" s="173">
        <f>D13-D14</f>
        <v>0</v>
      </c>
      <c r="E15" s="173">
        <f>E13-E14</f>
        <v>0</v>
      </c>
      <c r="F15" s="173">
        <f>F13-F14</f>
        <v>0</v>
      </c>
      <c r="G15" s="110"/>
      <c r="H15" s="110"/>
      <c r="I15" s="110"/>
      <c r="J15" s="110"/>
      <c r="K15" s="110"/>
    </row>
    <row r="16" spans="1:11" s="120" customFormat="1" ht="29.25" customHeight="1">
      <c r="A16" s="172" t="s">
        <v>147</v>
      </c>
      <c r="B16" s="173">
        <f>'ΛΜΟΣ ΕΚΜΕΤ '!B2</f>
        <v>0</v>
      </c>
      <c r="C16" s="173">
        <f>'ΛΜΟΣ ΕΚΜΕΤ '!C2</f>
        <v>0</v>
      </c>
      <c r="D16" s="173">
        <f>'ΛΜΟΣ ΕΚΜΕΤ '!D2</f>
        <v>0</v>
      </c>
      <c r="E16" s="173">
        <f>'ΛΜΟΣ ΕΚΜΕΤ '!E2</f>
        <v>0</v>
      </c>
      <c r="F16" s="173">
        <f>'ΛΜΟΣ ΕΚΜΕΤ '!F2</f>
        <v>0</v>
      </c>
      <c r="G16" s="110"/>
      <c r="H16" s="110"/>
      <c r="I16" s="110"/>
      <c r="J16" s="110"/>
      <c r="K16" s="110"/>
    </row>
    <row r="17" spans="1:11" s="120" customFormat="1" ht="26.25" customHeight="1">
      <c r="A17" s="123" t="s">
        <v>247</v>
      </c>
      <c r="B17" s="132" t="e">
        <f>B15/B16</f>
        <v>#DIV/0!</v>
      </c>
      <c r="C17" s="132" t="e">
        <f>C15/C16</f>
        <v>#DIV/0!</v>
      </c>
      <c r="D17" s="132" t="e">
        <f>D15/D16</f>
        <v>#DIV/0!</v>
      </c>
      <c r="E17" s="132" t="e">
        <f>E15/E16</f>
        <v>#DIV/0!</v>
      </c>
      <c r="F17" s="132" t="e">
        <f>F15/F16</f>
        <v>#DIV/0!</v>
      </c>
      <c r="G17" s="110"/>
      <c r="H17" s="110"/>
      <c r="I17" s="110"/>
      <c r="J17" s="110"/>
      <c r="K17" s="110"/>
    </row>
    <row r="18" spans="1:6" ht="26.25" customHeight="1">
      <c r="A18" s="123" t="s">
        <v>350</v>
      </c>
      <c r="B18" s="227" t="e">
        <f>AVERAGE(B17:F17)</f>
        <v>#DIV/0!</v>
      </c>
      <c r="C18" s="232"/>
      <c r="D18" s="232"/>
      <c r="E18" s="232"/>
      <c r="F18" s="232"/>
    </row>
    <row r="19" spans="1:11" s="120" customFormat="1" ht="26.25" customHeight="1">
      <c r="A19" s="124"/>
      <c r="B19" s="125"/>
      <c r="C19" s="126"/>
      <c r="D19" s="126"/>
      <c r="E19" s="126"/>
      <c r="F19" s="126"/>
      <c r="G19" s="110"/>
      <c r="H19" s="110"/>
      <c r="I19" s="110"/>
      <c r="J19" s="110"/>
      <c r="K19" s="110"/>
    </row>
    <row r="20" spans="1:11" s="120" customFormat="1" ht="26.25" customHeight="1">
      <c r="A20" s="152" t="s">
        <v>149</v>
      </c>
      <c r="B20" s="145" t="s">
        <v>26</v>
      </c>
      <c r="C20" s="145" t="s">
        <v>27</v>
      </c>
      <c r="D20" s="145" t="s">
        <v>33</v>
      </c>
      <c r="E20" s="145" t="s">
        <v>34</v>
      </c>
      <c r="F20" s="146" t="s">
        <v>35</v>
      </c>
      <c r="G20" s="110"/>
      <c r="H20" s="110"/>
      <c r="I20" s="110"/>
      <c r="J20" s="110"/>
      <c r="K20" s="110"/>
    </row>
    <row r="21" spans="1:6" ht="26.25" customHeight="1">
      <c r="A21" s="175" t="s">
        <v>150</v>
      </c>
      <c r="B21" s="174">
        <f>'ΛΜΟΣ ΕΚΜΕΤ '!B2</f>
        <v>0</v>
      </c>
      <c r="C21" s="174">
        <f>'ΛΜΟΣ ΕΚΜΕΤ '!C2</f>
        <v>0</v>
      </c>
      <c r="D21" s="174">
        <f>'ΛΜΟΣ ΕΚΜΕΤ '!D2</f>
        <v>0</v>
      </c>
      <c r="E21" s="174">
        <f>'ΛΜΟΣ ΕΚΜΕΤ '!E2</f>
        <v>0</v>
      </c>
      <c r="F21" s="174">
        <f>'ΛΜΟΣ ΕΚΜΕΤ '!F2</f>
        <v>0</v>
      </c>
    </row>
    <row r="22" spans="1:6" ht="26.25" customHeight="1">
      <c r="A22" s="175" t="s">
        <v>198</v>
      </c>
      <c r="B22" s="122">
        <f>'ΚΕΦΑΛΑΙΟ ΚΙΝΗΣΗΣ'!C8</f>
        <v>0</v>
      </c>
      <c r="C22" s="122">
        <f>'ΚΕΦΑΛΑΙΟ ΚΙΝΗΣΗΣ'!D8</f>
        <v>0</v>
      </c>
      <c r="D22" s="122">
        <f>'ΚΕΦΑΛΑΙΟ ΚΙΝΗΣΗΣ'!E8</f>
        <v>0</v>
      </c>
      <c r="E22" s="122">
        <f>'ΚΕΦΑΛΑΙΟ ΚΙΝΗΣΗΣ'!F8</f>
        <v>0</v>
      </c>
      <c r="F22" s="122">
        <f>'ΚΕΦΑΛΑΙΟ ΚΙΝΗΣΗΣ'!G8</f>
        <v>0</v>
      </c>
    </row>
    <row r="23" spans="1:6" ht="26.25" customHeight="1">
      <c r="A23" s="165" t="s">
        <v>185</v>
      </c>
      <c r="B23" s="122">
        <f>'ΞΕΝΑ ΚΕΦΑΛΑΙΑ'!B3+'ΞΕΝΑ ΚΕΦΑΛΑΙΑ'!B4</f>
        <v>0</v>
      </c>
      <c r="C23" s="122">
        <f>'ΞΕΝΑ ΚΕΦΑΛΑΙΑ'!C3+'ΞΕΝΑ ΚΕΦΑΛΑΙΑ'!C4</f>
        <v>0</v>
      </c>
      <c r="D23" s="122">
        <f>'ΞΕΝΑ ΚΕΦΑΛΑΙΑ'!D3+'ΞΕΝΑ ΚΕΦΑΛΑΙΑ'!D4</f>
        <v>0</v>
      </c>
      <c r="E23" s="122">
        <f>'ΞΕΝΑ ΚΕΦΑΛΑΙΑ'!E3+'ΞΕΝΑ ΚΕΦΑΛΑΙΑ'!E4</f>
        <v>0</v>
      </c>
      <c r="F23" s="122">
        <f>'ΞΕΝΑ ΚΕΦΑΛΑΙΑ'!F3+'ΞΕΝΑ ΚΕΦΑΛΑΙΑ'!F4</f>
        <v>0</v>
      </c>
    </row>
    <row r="24" spans="1:6" ht="26.25" customHeight="1">
      <c r="A24" s="165" t="s">
        <v>186</v>
      </c>
      <c r="B24" s="122">
        <f>'ΞΕΝΑ ΚΕΦΑΛΑΙΑ'!B5</f>
        <v>0</v>
      </c>
      <c r="C24" s="122">
        <f>'ΞΕΝΑ ΚΕΦΑΛΑΙΑ'!C5</f>
        <v>0</v>
      </c>
      <c r="D24" s="122">
        <f>'ΞΕΝΑ ΚΕΦΑΛΑΙΑ'!D5</f>
        <v>0</v>
      </c>
      <c r="E24" s="122">
        <f>'ΞΕΝΑ ΚΕΦΑΛΑΙΑ'!E5</f>
        <v>0</v>
      </c>
      <c r="F24" s="122">
        <f>'ΞΕΝΑ ΚΕΦΑΛΑΙΑ'!F5</f>
        <v>0</v>
      </c>
    </row>
    <row r="25" spans="1:6" ht="26.25" customHeight="1">
      <c r="A25" s="175" t="s">
        <v>199</v>
      </c>
      <c r="B25" s="122">
        <f>SUM(B23:B24)</f>
        <v>0</v>
      </c>
      <c r="C25" s="122">
        <f>SUM(C23:C24)</f>
        <v>0</v>
      </c>
      <c r="D25" s="122">
        <f>SUM(D23:D24)</f>
        <v>0</v>
      </c>
      <c r="E25" s="122">
        <f>SUM(E23:E24)</f>
        <v>0</v>
      </c>
      <c r="F25" s="122">
        <f>SUM(F23:F24)</f>
        <v>0</v>
      </c>
    </row>
    <row r="26" spans="1:6" ht="26.25" customHeight="1">
      <c r="A26" s="172" t="s">
        <v>205</v>
      </c>
      <c r="B26" s="174">
        <f>SUM(B25,B22)</f>
        <v>0</v>
      </c>
      <c r="C26" s="174">
        <f>SUM(C25,C22)</f>
        <v>0</v>
      </c>
      <c r="D26" s="174">
        <f>SUM(D25,D22)</f>
        <v>0</v>
      </c>
      <c r="E26" s="174">
        <f>SUM(E25,E22)</f>
        <v>0</v>
      </c>
      <c r="F26" s="174">
        <f>SUM(F25,F22)</f>
        <v>0</v>
      </c>
    </row>
    <row r="27" spans="1:6" ht="26.25" customHeight="1">
      <c r="A27" s="123" t="s">
        <v>248</v>
      </c>
      <c r="B27" s="227" t="e">
        <f>B21/B26</f>
        <v>#DIV/0!</v>
      </c>
      <c r="C27" s="227" t="e">
        <f>C21/C26</f>
        <v>#DIV/0!</v>
      </c>
      <c r="D27" s="227" t="e">
        <f>D21/D26</f>
        <v>#DIV/0!</v>
      </c>
      <c r="E27" s="227" t="e">
        <f>E21/E26</f>
        <v>#DIV/0!</v>
      </c>
      <c r="F27" s="227" t="e">
        <f>F21/F26</f>
        <v>#DIV/0!</v>
      </c>
    </row>
    <row r="28" spans="1:11" ht="26.25" customHeight="1">
      <c r="A28" s="123" t="s">
        <v>363</v>
      </c>
      <c r="B28" s="227" t="e">
        <f>AVERAGE(B27:F27)</f>
        <v>#DIV/0!</v>
      </c>
      <c r="C28" s="229"/>
      <c r="D28" s="229"/>
      <c r="E28" s="229"/>
      <c r="F28" s="229"/>
      <c r="G28" s="229"/>
      <c r="H28" s="229"/>
      <c r="I28" s="229"/>
      <c r="J28" s="229"/>
      <c r="K28" s="229"/>
    </row>
    <row r="29" ht="26.25" customHeight="1"/>
    <row r="30" spans="1:6" s="120" customFormat="1" ht="26.25" customHeight="1">
      <c r="A30" s="152" t="s">
        <v>351</v>
      </c>
      <c r="B30" s="145" t="s">
        <v>26</v>
      </c>
      <c r="C30" s="145" t="s">
        <v>27</v>
      </c>
      <c r="D30" s="145" t="s">
        <v>33</v>
      </c>
      <c r="E30" s="145" t="s">
        <v>34</v>
      </c>
      <c r="F30" s="146" t="s">
        <v>35</v>
      </c>
    </row>
    <row r="31" spans="1:6" s="120" customFormat="1" ht="26.25" customHeight="1">
      <c r="A31" s="175" t="s">
        <v>150</v>
      </c>
      <c r="B31" s="178">
        <f>'ΛΜΟΣ ΕΚΜΕΤ '!B2</f>
        <v>0</v>
      </c>
      <c r="C31" s="178">
        <f>'ΛΜΟΣ ΕΚΜΕΤ '!C2</f>
        <v>0</v>
      </c>
      <c r="D31" s="178">
        <f>'ΛΜΟΣ ΕΚΜΕΤ '!D2</f>
        <v>0</v>
      </c>
      <c r="E31" s="178">
        <f>'ΛΜΟΣ ΕΚΜΕΤ '!E2</f>
        <v>0</v>
      </c>
      <c r="F31" s="178">
        <f>'ΛΜΟΣ ΕΚΜΕΤ '!F2</f>
        <v>0</v>
      </c>
    </row>
    <row r="32" spans="1:6" s="120" customFormat="1" ht="30" customHeight="1">
      <c r="A32" s="177" t="s">
        <v>352</v>
      </c>
      <c r="B32" s="128">
        <f>'Α ΥΛΕΣ'!C15</f>
        <v>0</v>
      </c>
      <c r="C32" s="128">
        <f>'Α ΥΛΕΣ'!D15</f>
        <v>0</v>
      </c>
      <c r="D32" s="128">
        <f>'Α ΥΛΕΣ'!E15</f>
        <v>0</v>
      </c>
      <c r="E32" s="128">
        <f>'Α ΥΛΕΣ'!F15</f>
        <v>0</v>
      </c>
      <c r="F32" s="128">
        <f>'Α ΥΛΕΣ'!G15</f>
        <v>0</v>
      </c>
    </row>
    <row r="33" spans="1:6" s="120" customFormat="1" ht="30" customHeight="1">
      <c r="A33" s="177" t="s">
        <v>353</v>
      </c>
      <c r="B33" s="128">
        <f>'Β ΥΛΕΣ'!C15</f>
        <v>0</v>
      </c>
      <c r="C33" s="128">
        <f>'Β ΥΛΕΣ'!D15</f>
        <v>0</v>
      </c>
      <c r="D33" s="128">
        <f>'Β ΥΛΕΣ'!E15</f>
        <v>0</v>
      </c>
      <c r="E33" s="128">
        <f>'Β ΥΛΕΣ'!F15</f>
        <v>0</v>
      </c>
      <c r="F33" s="128">
        <f>'Β ΥΛΕΣ'!G15</f>
        <v>0</v>
      </c>
    </row>
    <row r="34" spans="1:6" s="120" customFormat="1" ht="30" customHeight="1">
      <c r="A34" s="177" t="s">
        <v>354</v>
      </c>
      <c r="B34" s="128">
        <f>'ΚΟΣΤΟΣ ΠΑΡΑΓΩΓΗΣ'!B5</f>
        <v>0</v>
      </c>
      <c r="C34" s="128">
        <f>'ΚΟΣΤΟΣ ΠΑΡΑΓΩΓΗΣ'!C5</f>
        <v>0</v>
      </c>
      <c r="D34" s="128">
        <f>'ΚΟΣΤΟΣ ΠΑΡΑΓΩΓΗΣ'!D5</f>
        <v>0</v>
      </c>
      <c r="E34" s="128">
        <f>'ΚΟΣΤΟΣ ΠΑΡΑΓΩΓΗΣ'!E5</f>
        <v>0</v>
      </c>
      <c r="F34" s="128">
        <f>'ΚΟΣΤΟΣ ΠΑΡΑΓΩΓΗΣ'!F5</f>
        <v>0</v>
      </c>
    </row>
    <row r="35" spans="1:6" s="120" customFormat="1" ht="30" customHeight="1">
      <c r="A35" s="177" t="s">
        <v>355</v>
      </c>
      <c r="B35" s="128">
        <f>'ΚΟΣΤΟΣ ΠΑΡΑΓΩΓΗΣ'!B6</f>
        <v>0</v>
      </c>
      <c r="C35" s="128">
        <f>'ΚΟΣΤΟΣ ΠΑΡΑΓΩΓΗΣ'!C6</f>
        <v>0</v>
      </c>
      <c r="D35" s="128">
        <f>'ΚΟΣΤΟΣ ΠΑΡΑΓΩΓΗΣ'!D6</f>
        <v>0</v>
      </c>
      <c r="E35" s="128">
        <f>'ΚΟΣΤΟΣ ΠΑΡΑΓΩΓΗΣ'!E6</f>
        <v>0</v>
      </c>
      <c r="F35" s="128">
        <f>'ΚΟΣΤΟΣ ΠΑΡΑΓΩΓΗΣ'!F6</f>
        <v>0</v>
      </c>
    </row>
    <row r="36" spans="1:6" s="120" customFormat="1" ht="30" customHeight="1">
      <c r="A36" s="177" t="s">
        <v>356</v>
      </c>
      <c r="B36" s="128">
        <f>'ΛΟΙΠΑ ΕΞΟΔΑ'!B9</f>
        <v>0</v>
      </c>
      <c r="C36" s="128">
        <f>'ΛΟΙΠΑ ΕΞΟΔΑ'!C9</f>
        <v>0</v>
      </c>
      <c r="D36" s="128">
        <f>'ΛΟΙΠΑ ΕΞΟΔΑ'!D9</f>
        <v>0</v>
      </c>
      <c r="E36" s="128">
        <f>'ΛΟΙΠΑ ΕΞΟΔΑ'!E9</f>
        <v>0</v>
      </c>
      <c r="F36" s="128">
        <f>'ΛΟΙΠΑ ΕΞΟΔΑ'!F9</f>
        <v>0</v>
      </c>
    </row>
    <row r="37" spans="1:6" s="120" customFormat="1" ht="39.75" customHeight="1">
      <c r="A37" s="172" t="s">
        <v>357</v>
      </c>
      <c r="B37" s="178">
        <f>SUM(B32:B36)</f>
        <v>0</v>
      </c>
      <c r="C37" s="178">
        <f>SUM(C32:C36)</f>
        <v>0</v>
      </c>
      <c r="D37" s="178">
        <f>SUM(D32:D36)</f>
        <v>0</v>
      </c>
      <c r="E37" s="178">
        <f>SUM(E32:E36)</f>
        <v>0</v>
      </c>
      <c r="F37" s="178">
        <f>SUM(F32:F36)</f>
        <v>0</v>
      </c>
    </row>
    <row r="38" spans="1:15" ht="26.25" customHeight="1">
      <c r="A38" s="123" t="s">
        <v>249</v>
      </c>
      <c r="B38" s="132" t="e">
        <f>(B31-B37)/B31</f>
        <v>#DIV/0!</v>
      </c>
      <c r="C38" s="132" t="e">
        <f>(C31-C37)/C31</f>
        <v>#DIV/0!</v>
      </c>
      <c r="D38" s="132" t="e">
        <f>(D31-D37)/D31</f>
        <v>#DIV/0!</v>
      </c>
      <c r="E38" s="132" t="e">
        <f>(E31-E37)/E31</f>
        <v>#DIV/0!</v>
      </c>
      <c r="F38" s="132" t="e">
        <f>(F31-F37)/F31</f>
        <v>#DIV/0!</v>
      </c>
      <c r="G38" s="221"/>
      <c r="H38" s="221"/>
      <c r="I38" s="221"/>
      <c r="J38" s="221"/>
      <c r="K38" s="221"/>
      <c r="L38" s="221"/>
      <c r="M38" s="221"/>
      <c r="N38" s="221"/>
      <c r="O38" s="221"/>
    </row>
    <row r="39" spans="1:20" ht="26.25" customHeight="1">
      <c r="A39" s="123" t="s">
        <v>361</v>
      </c>
      <c r="B39" s="132" t="e">
        <f>AVERAGE(B38:F38)</f>
        <v>#DIV/0!</v>
      </c>
      <c r="C39" s="234"/>
      <c r="D39" s="234"/>
      <c r="E39" s="234"/>
      <c r="F39" s="234"/>
      <c r="G39" s="234"/>
      <c r="H39" s="234"/>
      <c r="I39" s="234"/>
      <c r="J39" s="234"/>
      <c r="K39" s="234"/>
      <c r="L39" s="221"/>
      <c r="M39" s="221"/>
      <c r="N39" s="221"/>
      <c r="O39" s="221"/>
      <c r="P39" s="221"/>
      <c r="Q39" s="221"/>
      <c r="R39" s="221"/>
      <c r="S39" s="221"/>
      <c r="T39" s="221"/>
    </row>
    <row r="40" spans="2:20" ht="26.25" customHeight="1">
      <c r="B40" s="221"/>
      <c r="C40" s="221"/>
      <c r="D40" s="221"/>
      <c r="E40" s="221"/>
      <c r="F40" s="221"/>
      <c r="G40" s="221"/>
      <c r="H40" s="221"/>
      <c r="I40" s="221"/>
      <c r="J40" s="221"/>
      <c r="K40" s="221"/>
      <c r="L40" s="221"/>
      <c r="M40" s="221"/>
      <c r="N40" s="221"/>
      <c r="O40" s="221"/>
      <c r="P40" s="221"/>
      <c r="Q40" s="221"/>
      <c r="R40" s="221"/>
      <c r="S40" s="221"/>
      <c r="T40" s="221"/>
    </row>
    <row r="41" spans="1:6" s="120" customFormat="1" ht="37.5" customHeight="1">
      <c r="A41" s="152" t="s">
        <v>358</v>
      </c>
      <c r="B41" s="145" t="s">
        <v>26</v>
      </c>
      <c r="C41" s="145" t="s">
        <v>27</v>
      </c>
      <c r="D41" s="145" t="s">
        <v>33</v>
      </c>
      <c r="E41" s="145" t="s">
        <v>34</v>
      </c>
      <c r="F41" s="146" t="s">
        <v>35</v>
      </c>
    </row>
    <row r="42" spans="1:6" s="120" customFormat="1" ht="27.75" customHeight="1">
      <c r="A42" s="127" t="s">
        <v>86</v>
      </c>
      <c r="B42" s="128">
        <f>'ΚΥΚΛΟΣ ΕΡΓΑΣΙΩΝ'!C15</f>
        <v>0</v>
      </c>
      <c r="C42" s="128">
        <f>'ΚΥΚΛΟΣ ΕΡΓΑΣΙΩΝ'!D15</f>
        <v>0</v>
      </c>
      <c r="D42" s="128">
        <f>'ΚΥΚΛΟΣ ΕΡΓΑΣΙΩΝ'!E15</f>
        <v>0</v>
      </c>
      <c r="E42" s="128">
        <f>'ΚΥΚΛΟΣ ΕΡΓΑΣΙΩΝ'!F15</f>
        <v>0</v>
      </c>
      <c r="F42" s="128">
        <f>'ΚΥΚΛΟΣ ΕΡΓΑΣΙΩΝ'!G15</f>
        <v>0</v>
      </c>
    </row>
    <row r="43" spans="1:6" s="120" customFormat="1" ht="27.75" customHeight="1">
      <c r="A43" s="127" t="s">
        <v>124</v>
      </c>
      <c r="B43" s="128">
        <f>'ΚΥΚΛΟΣ ΕΡΓΑΣΙΩΝ'!C16</f>
        <v>0</v>
      </c>
      <c r="C43" s="128">
        <f>'ΚΥΚΛΟΣ ΕΡΓΑΣΙΩΝ'!D16</f>
        <v>0</v>
      </c>
      <c r="D43" s="128">
        <f>'ΚΥΚΛΟΣ ΕΡΓΑΣΙΩΝ'!E16</f>
        <v>0</v>
      </c>
      <c r="E43" s="128">
        <f>'ΚΥΚΛΟΣ ΕΡΓΑΣΙΩΝ'!F16</f>
        <v>0</v>
      </c>
      <c r="F43" s="128">
        <f>'ΚΥΚΛΟΣ ΕΡΓΑΣΙΩΝ'!G16</f>
        <v>0</v>
      </c>
    </row>
    <row r="44" spans="1:6" s="120" customFormat="1" ht="26.25" customHeight="1">
      <c r="A44" s="123" t="s">
        <v>359</v>
      </c>
      <c r="B44" s="132" t="e">
        <f>B42/B43</f>
        <v>#DIV/0!</v>
      </c>
      <c r="C44" s="132" t="e">
        <f>C42/C43</f>
        <v>#DIV/0!</v>
      </c>
      <c r="D44" s="132" t="e">
        <f>D42/D43</f>
        <v>#DIV/0!</v>
      </c>
      <c r="E44" s="132" t="e">
        <f>E42/E43</f>
        <v>#DIV/0!</v>
      </c>
      <c r="F44" s="132" t="e">
        <f>F42/F43</f>
        <v>#DIV/0!</v>
      </c>
    </row>
    <row r="45" spans="1:11" s="120" customFormat="1" ht="26.25" customHeight="1">
      <c r="A45" s="123" t="s">
        <v>360</v>
      </c>
      <c r="B45" s="132" t="e">
        <f>AVERAGE(B44:F44)</f>
        <v>#DIV/0!</v>
      </c>
      <c r="C45" s="234"/>
      <c r="D45" s="234"/>
      <c r="E45" s="234"/>
      <c r="F45" s="234"/>
      <c r="G45" s="221"/>
      <c r="H45" s="221"/>
      <c r="I45" s="221"/>
      <c r="J45" s="221"/>
      <c r="K45" s="221"/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B7:F7 B34:F34" emptyCellReference="1"/>
    <ignoredError sqref="B10:B13 C45:F45 C9:F9 B18 B27:F27 B28 B39 C17:F17 B44:B45 G45:K45 B9 B16:B17 B38:F38" evalError="1"/>
    <ignoredError sqref="C44:F44" emptyCellReference="1" evalError="1"/>
  </ignoredErrors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showGridLines="0" zoomScale="80" zoomScaleNormal="80" zoomScalePageLayoutView="0" workbookViewId="0" topLeftCell="A1">
      <selection activeCell="A17" sqref="A17"/>
    </sheetView>
  </sheetViews>
  <sheetFormatPr defaultColWidth="9.00390625" defaultRowHeight="12.75"/>
  <cols>
    <col min="1" max="1" width="45.25390625" style="301" customWidth="1"/>
    <col min="2" max="2" width="17.75390625" style="301" customWidth="1"/>
    <col min="3" max="7" width="13.375" style="301" customWidth="1"/>
    <col min="8" max="16384" width="9.125" style="301" customWidth="1"/>
  </cols>
  <sheetData>
    <row r="1" spans="1:7" ht="24.75" customHeight="1">
      <c r="A1" s="152" t="s">
        <v>313</v>
      </c>
      <c r="B1" s="145" t="s">
        <v>138</v>
      </c>
      <c r="C1" s="145" t="s">
        <v>26</v>
      </c>
      <c r="D1" s="145" t="s">
        <v>27</v>
      </c>
      <c r="E1" s="145" t="s">
        <v>33</v>
      </c>
      <c r="F1" s="145" t="s">
        <v>34</v>
      </c>
      <c r="G1" s="146" t="s">
        <v>35</v>
      </c>
    </row>
    <row r="2" spans="1:7" ht="18.75" customHeight="1">
      <c r="A2" s="207" t="s">
        <v>314</v>
      </c>
      <c r="B2" s="302"/>
      <c r="C2" s="302"/>
      <c r="D2" s="302"/>
      <c r="E2" s="302"/>
      <c r="F2" s="302"/>
      <c r="G2" s="302"/>
    </row>
    <row r="3" spans="1:7" ht="18.75" customHeight="1">
      <c r="A3" s="312" t="s">
        <v>315</v>
      </c>
      <c r="B3" s="305"/>
      <c r="C3" s="220">
        <f>'ΛΜΟΣ ΕΚΜΕΤ '!B17</f>
        <v>0</v>
      </c>
      <c r="D3" s="220">
        <f>'ΛΜΟΣ ΕΚΜΕΤ '!C17</f>
        <v>0</v>
      </c>
      <c r="E3" s="220">
        <f>'ΛΜΟΣ ΕΚΜΕΤ '!D17</f>
        <v>0</v>
      </c>
      <c r="F3" s="220">
        <f>'ΛΜΟΣ ΕΚΜΕΤ '!E17</f>
        <v>0</v>
      </c>
      <c r="G3" s="220">
        <f>'ΛΜΟΣ ΕΚΜΕΤ '!F17</f>
        <v>0</v>
      </c>
    </row>
    <row r="4" spans="1:7" ht="18.75" customHeight="1">
      <c r="A4" s="312" t="s">
        <v>316</v>
      </c>
      <c r="B4" s="220">
        <f>'ΧΡΗΜΑΤΟΔΟΤΙΚΟ ΣΧΗΜΑ'!B4</f>
        <v>0</v>
      </c>
      <c r="C4" s="305"/>
      <c r="D4" s="305"/>
      <c r="E4" s="305"/>
      <c r="F4" s="305"/>
      <c r="G4" s="305"/>
    </row>
    <row r="5" spans="1:7" ht="18.75" customHeight="1">
      <c r="A5" s="312" t="s">
        <v>317</v>
      </c>
      <c r="B5" s="220">
        <f>'ΧΡΗΜΑΤΟΔΟΤΙΚΟ ΣΧΗΜΑ'!B7+'ΧΡΗΜΑΤΟΔΟΤΙΚΟ ΣΧΗΜΑ'!B8</f>
        <v>0</v>
      </c>
      <c r="C5" s="305"/>
      <c r="D5" s="305"/>
      <c r="E5" s="305"/>
      <c r="F5" s="305"/>
      <c r="G5" s="305"/>
    </row>
    <row r="6" spans="1:7" ht="18.75" customHeight="1">
      <c r="A6" s="312" t="s">
        <v>318</v>
      </c>
      <c r="B6" s="305"/>
      <c r="C6" s="220">
        <f>'ΚΕΦΑΛΑΙΟ ΚΙΝΗΣΗΣ'!C9</f>
        <v>0</v>
      </c>
      <c r="D6" s="220">
        <f>'ΚΕΦΑΛΑΙΟ ΚΙΝΗΣΗΣ'!D11</f>
        <v>0</v>
      </c>
      <c r="E6" s="220">
        <f>'ΚΕΦΑΛΑΙΟ ΚΙΝΗΣΗΣ'!E11</f>
        <v>0</v>
      </c>
      <c r="F6" s="220">
        <f>'ΚΕΦΑΛΑΙΟ ΚΙΝΗΣΗΣ'!F11</f>
        <v>0</v>
      </c>
      <c r="G6" s="220">
        <f>'ΚΕΦΑΛΑΙΟ ΚΙΝΗΣΗΣ'!G11</f>
        <v>0</v>
      </c>
    </row>
    <row r="7" spans="1:7" ht="18.75" customHeight="1">
      <c r="A7" s="312" t="s">
        <v>319</v>
      </c>
      <c r="B7" s="305"/>
      <c r="C7" s="305"/>
      <c r="D7" s="305"/>
      <c r="E7" s="305"/>
      <c r="F7" s="305"/>
      <c r="G7" s="305"/>
    </row>
    <row r="8" spans="1:7" ht="18.75" customHeight="1">
      <c r="A8" s="312" t="s">
        <v>320</v>
      </c>
      <c r="B8" s="220">
        <f>'ΧΡΗΜΑΤΟΔΟΤΙΚΟ ΣΧΗΜΑ'!B5</f>
        <v>0</v>
      </c>
      <c r="C8" s="133"/>
      <c r="D8" s="133"/>
      <c r="E8" s="133"/>
      <c r="F8" s="133"/>
      <c r="G8" s="133"/>
    </row>
    <row r="9" spans="1:7" ht="18.75" customHeight="1">
      <c r="A9" s="312" t="s">
        <v>321</v>
      </c>
      <c r="B9" s="305"/>
      <c r="C9" s="305"/>
      <c r="D9" s="305"/>
      <c r="E9" s="305"/>
      <c r="F9" s="305"/>
      <c r="G9" s="305"/>
    </row>
    <row r="10" spans="1:7" ht="18.75" customHeight="1">
      <c r="A10" s="312" t="s">
        <v>322</v>
      </c>
      <c r="B10" s="305"/>
      <c r="C10" s="305"/>
      <c r="D10" s="305"/>
      <c r="E10" s="305"/>
      <c r="F10" s="305"/>
      <c r="G10" s="305"/>
    </row>
    <row r="11" spans="1:7" ht="18.75" customHeight="1">
      <c r="A11" s="152" t="s">
        <v>323</v>
      </c>
      <c r="B11" s="306">
        <f aca="true" t="shared" si="0" ref="B11:G11">SUM(B3:B10)</f>
        <v>0</v>
      </c>
      <c r="C11" s="306">
        <f t="shared" si="0"/>
        <v>0</v>
      </c>
      <c r="D11" s="306">
        <f t="shared" si="0"/>
        <v>0</v>
      </c>
      <c r="E11" s="306">
        <f t="shared" si="0"/>
        <v>0</v>
      </c>
      <c r="F11" s="306">
        <f t="shared" si="0"/>
        <v>0</v>
      </c>
      <c r="G11" s="306">
        <f t="shared" si="0"/>
        <v>0</v>
      </c>
    </row>
    <row r="12" spans="1:7" ht="18.75" customHeight="1">
      <c r="A12" s="207" t="s">
        <v>324</v>
      </c>
      <c r="B12" s="305"/>
      <c r="C12" s="305"/>
      <c r="D12" s="305"/>
      <c r="E12" s="305"/>
      <c r="F12" s="305"/>
      <c r="G12" s="305"/>
    </row>
    <row r="13" spans="1:7" ht="18.75" customHeight="1">
      <c r="A13" s="312" t="s">
        <v>136</v>
      </c>
      <c r="B13" s="220">
        <f>ΚΟΣΤΟΣ!C51</f>
        <v>0</v>
      </c>
      <c r="C13" s="305"/>
      <c r="D13" s="305"/>
      <c r="E13" s="305"/>
      <c r="F13" s="305"/>
      <c r="G13" s="305"/>
    </row>
    <row r="14" spans="1:7" ht="18.75" customHeight="1">
      <c r="A14" s="312" t="s">
        <v>364</v>
      </c>
      <c r="B14" s="305"/>
      <c r="C14" s="305"/>
      <c r="D14" s="305"/>
      <c r="E14" s="305"/>
      <c r="F14" s="305"/>
      <c r="G14" s="305"/>
    </row>
    <row r="15" spans="1:7" ht="18.75" customHeight="1">
      <c r="A15" s="312" t="s">
        <v>325</v>
      </c>
      <c r="B15" s="305"/>
      <c r="C15" s="305"/>
      <c r="D15" s="305"/>
      <c r="E15" s="305"/>
      <c r="F15" s="305"/>
      <c r="G15" s="305"/>
    </row>
    <row r="16" spans="1:7" ht="26.25" customHeight="1">
      <c r="A16" s="312" t="s">
        <v>367</v>
      </c>
      <c r="B16" s="305"/>
      <c r="C16" s="305"/>
      <c r="D16" s="305"/>
      <c r="E16" s="305"/>
      <c r="F16" s="305"/>
      <c r="G16" s="305"/>
    </row>
    <row r="17" spans="1:7" ht="18.75" customHeight="1">
      <c r="A17" s="312" t="s">
        <v>365</v>
      </c>
      <c r="B17" s="305"/>
      <c r="C17" s="220">
        <f>'ΤΟΚΟΧΡΕΟΛΥΣΙΑ ΔΑΝΕΙΩΝ'!B2</f>
        <v>0</v>
      </c>
      <c r="D17" s="220">
        <f>'ΤΟΚΟΧΡΕΟΛΥΣΙΑ ΔΑΝΕΙΩΝ'!C2</f>
        <v>0</v>
      </c>
      <c r="E17" s="220">
        <f>'ΤΟΚΟΧΡΕΟΛΥΣΙΑ ΔΑΝΕΙΩΝ'!D2</f>
        <v>0</v>
      </c>
      <c r="F17" s="220">
        <f>'ΤΟΚΟΧΡΕΟΛΥΣΙΑ ΔΑΝΕΙΩΝ'!E2</f>
        <v>0</v>
      </c>
      <c r="G17" s="220">
        <f>'ΤΟΚΟΧΡΕΟΛΥΣΙΑ ΔΑΝΕΙΩΝ'!F2</f>
        <v>0</v>
      </c>
    </row>
    <row r="18" spans="1:7" ht="18.75" customHeight="1">
      <c r="A18" s="312" t="s">
        <v>366</v>
      </c>
      <c r="B18" s="305"/>
      <c r="C18" s="305"/>
      <c r="D18" s="305"/>
      <c r="E18" s="305"/>
      <c r="F18" s="305"/>
      <c r="G18" s="305"/>
    </row>
    <row r="19" spans="1:7" ht="18.75" customHeight="1">
      <c r="A19" s="312" t="s">
        <v>326</v>
      </c>
      <c r="B19" s="305"/>
      <c r="C19" s="220">
        <f>'ΔΙΑΝΟΜΗ ΚΕΡΔΩΝ'!B6</f>
        <v>0</v>
      </c>
      <c r="D19" s="220">
        <f>'ΔΙΑΝΟΜΗ ΚΕΡΔΩΝ'!C6</f>
        <v>0</v>
      </c>
      <c r="E19" s="220">
        <f>'ΔΙΑΝΟΜΗ ΚΕΡΔΩΝ'!D6</f>
        <v>0</v>
      </c>
      <c r="F19" s="220">
        <f>'ΔΙΑΝΟΜΗ ΚΕΡΔΩΝ'!E6</f>
        <v>0</v>
      </c>
      <c r="G19" s="220">
        <f>'ΔΙΑΝΟΜΗ ΚΕΡΔΩΝ'!F6</f>
        <v>0</v>
      </c>
    </row>
    <row r="20" spans="1:7" ht="18.75" customHeight="1">
      <c r="A20" s="312" t="s">
        <v>327</v>
      </c>
      <c r="B20" s="305"/>
      <c r="C20" s="220">
        <f>'ΔΙΑΝΟΜΗ ΚΕΡΔΩΝ'!B12</f>
        <v>0</v>
      </c>
      <c r="D20" s="220">
        <f>'ΔΙΑΝΟΜΗ ΚΕΡΔΩΝ'!C12</f>
        <v>0</v>
      </c>
      <c r="E20" s="220">
        <f>'ΔΙΑΝΟΜΗ ΚΕΡΔΩΝ'!D12</f>
        <v>0</v>
      </c>
      <c r="F20" s="220">
        <f>'ΔΙΑΝΟΜΗ ΚΕΡΔΩΝ'!E12</f>
        <v>0</v>
      </c>
      <c r="G20" s="220">
        <f>'ΔΙΑΝΟΜΗ ΚΕΡΔΩΝ'!F12</f>
        <v>0</v>
      </c>
    </row>
    <row r="21" spans="1:7" ht="18.75" customHeight="1">
      <c r="A21" s="312" t="s">
        <v>328</v>
      </c>
      <c r="B21" s="305"/>
      <c r="C21" s="220">
        <f>'ΔΙΑΝΟΜΗ ΚΕΡΔΩΝ'!B13</f>
        <v>0</v>
      </c>
      <c r="D21" s="220">
        <f>'ΔΙΑΝΟΜΗ ΚΕΡΔΩΝ'!C13</f>
        <v>0</v>
      </c>
      <c r="E21" s="220">
        <f>'ΔΙΑΝΟΜΗ ΚΕΡΔΩΝ'!D13</f>
        <v>0</v>
      </c>
      <c r="F21" s="220">
        <f>'ΔΙΑΝΟΜΗ ΚΕΡΔΩΝ'!E13</f>
        <v>0</v>
      </c>
      <c r="G21" s="220">
        <f>'ΔΙΑΝΟΜΗ ΚΕΡΔΩΝ'!F13</f>
        <v>0</v>
      </c>
    </row>
    <row r="22" spans="1:7" ht="18.75" customHeight="1">
      <c r="A22" s="312" t="s">
        <v>329</v>
      </c>
      <c r="B22" s="305"/>
      <c r="C22" s="305"/>
      <c r="D22" s="305"/>
      <c r="E22" s="305"/>
      <c r="F22" s="305"/>
      <c r="G22" s="305"/>
    </row>
    <row r="23" spans="1:7" ht="18.75" customHeight="1">
      <c r="A23" s="152" t="s">
        <v>18</v>
      </c>
      <c r="B23" s="307">
        <f aca="true" t="shared" si="1" ref="B23:G23">SUM(B13:B22)</f>
        <v>0</v>
      </c>
      <c r="C23" s="308">
        <f t="shared" si="1"/>
        <v>0</v>
      </c>
      <c r="D23" s="308">
        <f t="shared" si="1"/>
        <v>0</v>
      </c>
      <c r="E23" s="308">
        <f t="shared" si="1"/>
        <v>0</v>
      </c>
      <c r="F23" s="308">
        <f t="shared" si="1"/>
        <v>0</v>
      </c>
      <c r="G23" s="308">
        <f t="shared" si="1"/>
        <v>0</v>
      </c>
    </row>
    <row r="24" spans="1:7" s="303" customFormat="1" ht="18.75" customHeight="1">
      <c r="A24" s="152" t="s">
        <v>330</v>
      </c>
      <c r="B24" s="309">
        <f>B11-B23</f>
        <v>0</v>
      </c>
      <c r="C24" s="309">
        <f>C11-C23</f>
        <v>0</v>
      </c>
      <c r="D24" s="309">
        <f>D11-D23</f>
        <v>0</v>
      </c>
      <c r="E24" s="309">
        <f>E11-E23</f>
        <v>0</v>
      </c>
      <c r="F24" s="309">
        <f>F11-F23</f>
        <v>0</v>
      </c>
      <c r="G24" s="309">
        <f>G11-G23</f>
        <v>0</v>
      </c>
    </row>
    <row r="26" ht="10.5">
      <c r="A26" s="304"/>
    </row>
    <row r="27" spans="3:7" ht="10.5" hidden="1">
      <c r="C27" s="310" t="e">
        <f>C11/C23</f>
        <v>#DIV/0!</v>
      </c>
      <c r="D27" s="310" t="e">
        <f>D11/D23</f>
        <v>#DIV/0!</v>
      </c>
      <c r="E27" s="310" t="e">
        <f>E11/E23</f>
        <v>#DIV/0!</v>
      </c>
      <c r="F27" s="310" t="e">
        <f>F11/F23</f>
        <v>#DIV/0!</v>
      </c>
      <c r="G27" s="310" t="e">
        <f>G11/G23</f>
        <v>#DIV/0!</v>
      </c>
    </row>
  </sheetData>
  <sheetProtection/>
  <printOptions horizontalCentered="1"/>
  <pageMargins left="0.5511811023622047" right="0.2362204724409449" top="0.7480314960629921" bottom="0.984251968503937" header="0.31496062992125984" footer="0.5118110236220472"/>
  <pageSetup fitToHeight="1" fitToWidth="1" horizontalDpi="600" verticalDpi="600" orientation="portrait" paperSize="9" r:id="rId1"/>
  <ignoredErrors>
    <ignoredError sqref="B4:B5 B8:G24" emptyCellReference="1"/>
  </ignoredErrors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showGridLines="0" zoomScalePageLayoutView="0" workbookViewId="0" topLeftCell="A1">
      <selection activeCell="H22" sqref="H22"/>
    </sheetView>
  </sheetViews>
  <sheetFormatPr defaultColWidth="9.00390625" defaultRowHeight="12.75"/>
  <cols>
    <col min="1" max="1" width="39.75390625" style="101" customWidth="1"/>
    <col min="2" max="2" width="14.625" style="101" customWidth="1"/>
    <col min="3" max="12" width="11.00390625" style="101" customWidth="1"/>
    <col min="13" max="16384" width="9.125" style="101" customWidth="1"/>
  </cols>
  <sheetData>
    <row r="1" spans="1:12" ht="23.25" customHeight="1">
      <c r="A1" s="103"/>
      <c r="B1" s="145" t="s">
        <v>138</v>
      </c>
      <c r="C1" s="145" t="s">
        <v>26</v>
      </c>
      <c r="D1" s="145" t="s">
        <v>27</v>
      </c>
      <c r="E1" s="145" t="s">
        <v>33</v>
      </c>
      <c r="F1" s="145" t="s">
        <v>34</v>
      </c>
      <c r="G1" s="145" t="s">
        <v>35</v>
      </c>
      <c r="H1" s="145" t="s">
        <v>37</v>
      </c>
      <c r="I1" s="145" t="s">
        <v>38</v>
      </c>
      <c r="J1" s="145" t="s">
        <v>39</v>
      </c>
      <c r="K1" s="145" t="s">
        <v>40</v>
      </c>
      <c r="L1" s="146" t="s">
        <v>41</v>
      </c>
    </row>
    <row r="2" spans="1:12" s="105" customFormat="1" ht="18" customHeight="1">
      <c r="A2" s="152" t="s">
        <v>134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12" s="105" customFormat="1" ht="30" customHeight="1">
      <c r="A3" s="196" t="s">
        <v>202</v>
      </c>
      <c r="B3" s="107"/>
      <c r="C3" s="107">
        <f>'ΛΜΟΣ ΕΚΜΕΤ '!B11</f>
        <v>0</v>
      </c>
      <c r="D3" s="107">
        <f>'ΛΜΟΣ ΕΚΜΕΤ '!C11</f>
        <v>0</v>
      </c>
      <c r="E3" s="107">
        <f>'ΛΜΟΣ ΕΚΜΕΤ '!D11</f>
        <v>0</v>
      </c>
      <c r="F3" s="107">
        <f>'ΛΜΟΣ ΕΚΜΕΤ '!E11</f>
        <v>0</v>
      </c>
      <c r="G3" s="107">
        <f>'ΛΜΟΣ ΕΚΜΕΤ '!F11</f>
        <v>0</v>
      </c>
      <c r="H3" s="107">
        <f>'ΛΜΟΣ ΕΚΜΕΤ '!G11</f>
        <v>0</v>
      </c>
      <c r="I3" s="107">
        <f>'ΛΜΟΣ ΕΚΜΕΤ '!H11</f>
        <v>0</v>
      </c>
      <c r="J3" s="107">
        <f>'ΛΜΟΣ ΕΚΜΕΤ '!I11</f>
        <v>0</v>
      </c>
      <c r="K3" s="107">
        <f>'ΛΜΟΣ ΕΚΜΕΤ '!J11</f>
        <v>0</v>
      </c>
      <c r="L3" s="107">
        <f>'ΛΜΟΣ ΕΚΜΕΤ '!K11</f>
        <v>0</v>
      </c>
    </row>
    <row r="4" spans="1:12" ht="18" customHeight="1">
      <c r="A4" s="152" t="s">
        <v>139</v>
      </c>
      <c r="B4" s="108">
        <f>B3</f>
        <v>0</v>
      </c>
      <c r="C4" s="108">
        <f aca="true" t="shared" si="0" ref="C4:L4">C3</f>
        <v>0</v>
      </c>
      <c r="D4" s="108">
        <f t="shared" si="0"/>
        <v>0</v>
      </c>
      <c r="E4" s="108">
        <f t="shared" si="0"/>
        <v>0</v>
      </c>
      <c r="F4" s="108">
        <f t="shared" si="0"/>
        <v>0</v>
      </c>
      <c r="G4" s="108">
        <f t="shared" si="0"/>
        <v>0</v>
      </c>
      <c r="H4" s="108">
        <f t="shared" si="0"/>
        <v>0</v>
      </c>
      <c r="I4" s="108">
        <f t="shared" si="0"/>
        <v>0</v>
      </c>
      <c r="J4" s="108">
        <f t="shared" si="0"/>
        <v>0</v>
      </c>
      <c r="K4" s="108">
        <f t="shared" si="0"/>
        <v>0</v>
      </c>
      <c r="L4" s="108">
        <f t="shared" si="0"/>
        <v>0</v>
      </c>
    </row>
    <row r="5" spans="1:12" s="105" customFormat="1" ht="18" customHeight="1">
      <c r="A5" s="152" t="s">
        <v>135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</row>
    <row r="6" spans="1:12" ht="18" customHeight="1">
      <c r="A6" s="196" t="s">
        <v>136</v>
      </c>
      <c r="B6" s="107">
        <f>ΚΟΣΤΟΣ!C51+ΚΟΣΤΟΣ!C52</f>
        <v>0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</row>
    <row r="7" spans="1:12" ht="18" customHeight="1">
      <c r="A7" s="196" t="s">
        <v>196</v>
      </c>
      <c r="B7" s="106"/>
      <c r="C7" s="107">
        <f>'ΚΕΦΑΛΑΙΟ ΚΙΝΗΣΗΣ'!C9</f>
        <v>0</v>
      </c>
      <c r="D7" s="107">
        <f>'ΚΕΦΑΛΑΙΟ ΚΙΝΗΣΗΣ'!D11</f>
        <v>0</v>
      </c>
      <c r="E7" s="107">
        <f>'ΚΕΦΑΛΑΙΟ ΚΙΝΗΣΗΣ'!E11</f>
        <v>0</v>
      </c>
      <c r="F7" s="107">
        <f>'ΚΕΦΑΛΑΙΟ ΚΙΝΗΣΗΣ'!F11</f>
        <v>0</v>
      </c>
      <c r="G7" s="107">
        <f>'ΚΕΦΑΛΑΙΟ ΚΙΝΗΣΗΣ'!G11</f>
        <v>0</v>
      </c>
      <c r="H7" s="107">
        <f>'ΚΕΦΑΛΑΙΟ ΚΙΝΗΣΗΣ'!H11</f>
        <v>0</v>
      </c>
      <c r="I7" s="107">
        <f>'ΚΕΦΑΛΑΙΟ ΚΙΝΗΣΗΣ'!I11</f>
        <v>0</v>
      </c>
      <c r="J7" s="107">
        <f>'ΚΕΦΑΛΑΙΟ ΚΙΝΗΣΗΣ'!J11</f>
        <v>0</v>
      </c>
      <c r="K7" s="107">
        <f>'ΚΕΦΑΛΑΙΟ ΚΙΝΗΣΗΣ'!K11</f>
        <v>0</v>
      </c>
      <c r="L7" s="107">
        <f>'ΚΕΦΑΛΑΙΟ ΚΙΝΗΣΗΣ'!L11</f>
        <v>0</v>
      </c>
    </row>
    <row r="8" spans="1:12" ht="18" customHeight="1">
      <c r="A8" s="152" t="s">
        <v>140</v>
      </c>
      <c r="B8" s="108">
        <f>SUM(B6:B7)</f>
        <v>0</v>
      </c>
      <c r="C8" s="108">
        <f aca="true" t="shared" si="1" ref="C8:L8">SUM(C6:C7)</f>
        <v>0</v>
      </c>
      <c r="D8" s="108">
        <f t="shared" si="1"/>
        <v>0</v>
      </c>
      <c r="E8" s="108">
        <f t="shared" si="1"/>
        <v>0</v>
      </c>
      <c r="F8" s="108">
        <f t="shared" si="1"/>
        <v>0</v>
      </c>
      <c r="G8" s="108">
        <f t="shared" si="1"/>
        <v>0</v>
      </c>
      <c r="H8" s="108">
        <f t="shared" si="1"/>
        <v>0</v>
      </c>
      <c r="I8" s="108">
        <f t="shared" si="1"/>
        <v>0</v>
      </c>
      <c r="J8" s="108">
        <f t="shared" si="1"/>
        <v>0</v>
      </c>
      <c r="K8" s="108">
        <f t="shared" si="1"/>
        <v>0</v>
      </c>
      <c r="L8" s="108">
        <f t="shared" si="1"/>
        <v>0</v>
      </c>
    </row>
    <row r="9" spans="1:12" ht="18" customHeight="1">
      <c r="A9" s="152" t="s">
        <v>137</v>
      </c>
      <c r="B9" s="108">
        <f>B4-B8</f>
        <v>0</v>
      </c>
      <c r="C9" s="108">
        <f aca="true" t="shared" si="2" ref="C9:L9">C4-C8</f>
        <v>0</v>
      </c>
      <c r="D9" s="108">
        <f t="shared" si="2"/>
        <v>0</v>
      </c>
      <c r="E9" s="108">
        <f t="shared" si="2"/>
        <v>0</v>
      </c>
      <c r="F9" s="108">
        <f t="shared" si="2"/>
        <v>0</v>
      </c>
      <c r="G9" s="108">
        <f t="shared" si="2"/>
        <v>0</v>
      </c>
      <c r="H9" s="108">
        <f t="shared" si="2"/>
        <v>0</v>
      </c>
      <c r="I9" s="108">
        <f t="shared" si="2"/>
        <v>0</v>
      </c>
      <c r="J9" s="108">
        <f t="shared" si="2"/>
        <v>0</v>
      </c>
      <c r="K9" s="108">
        <f t="shared" si="2"/>
        <v>0</v>
      </c>
      <c r="L9" s="108">
        <f t="shared" si="2"/>
        <v>0</v>
      </c>
    </row>
    <row r="10" spans="1:12" ht="10.5">
      <c r="A10" s="102"/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</row>
    <row r="11" spans="1:12" ht="17.25" customHeight="1">
      <c r="A11" s="109" t="s">
        <v>141</v>
      </c>
      <c r="B11" s="222" t="e">
        <f>IRR(B9:L9)</f>
        <v>#NUM!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2"/>
    </row>
    <row r="13" spans="1:12" ht="29.25" customHeight="1">
      <c r="A13" s="129" t="s">
        <v>142</v>
      </c>
      <c r="B13" s="163"/>
      <c r="C13" s="163"/>
      <c r="D13" s="163"/>
      <c r="E13" s="163"/>
      <c r="F13" s="163"/>
      <c r="G13" s="163"/>
      <c r="H13" s="163"/>
      <c r="I13" s="163"/>
      <c r="J13" s="163"/>
      <c r="K13" s="163"/>
      <c r="L13" s="164"/>
    </row>
  </sheetData>
  <sheetProtection/>
  <printOptions horizontalCentered="1"/>
  <pageMargins left="0.2362204724409449" right="0" top="0.984251968503937" bottom="0.984251968503937" header="0.5118110236220472" footer="0.5118110236220472"/>
  <pageSetup fitToHeight="1" fitToWidth="1" horizontalDpi="600" verticalDpi="600" orientation="portrait" paperSize="9" scale="90" r:id="rId1"/>
  <ignoredErrors>
    <ignoredError sqref="B4 B8:L8" emptyCellReference="1"/>
    <ignoredError sqref="B11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C15"/>
  <sheetViews>
    <sheetView zoomScale="90" zoomScaleNormal="90" zoomScalePageLayoutView="0" workbookViewId="0" topLeftCell="A1">
      <selection activeCell="D60" sqref="D60"/>
    </sheetView>
  </sheetViews>
  <sheetFormatPr defaultColWidth="9.00390625" defaultRowHeight="12.75"/>
  <cols>
    <col min="1" max="1" width="61.25390625" style="87" customWidth="1"/>
    <col min="2" max="3" width="13.375" style="87" customWidth="1"/>
    <col min="4" max="16384" width="9.125" style="87" customWidth="1"/>
  </cols>
  <sheetData>
    <row r="1" spans="1:3" ht="56.25" customHeight="1">
      <c r="A1" s="240" t="s">
        <v>221</v>
      </c>
      <c r="B1" s="240"/>
      <c r="C1" s="240"/>
    </row>
    <row r="3" spans="1:3" ht="21.75" customHeight="1">
      <c r="A3" s="167" t="s">
        <v>25</v>
      </c>
      <c r="B3" s="198" t="s">
        <v>3</v>
      </c>
      <c r="C3" s="198" t="s">
        <v>4</v>
      </c>
    </row>
    <row r="4" spans="1:3" ht="27" customHeight="1">
      <c r="A4" s="168" t="s">
        <v>2</v>
      </c>
      <c r="B4" s="169"/>
      <c r="C4" s="170"/>
    </row>
    <row r="5" spans="1:3" ht="27" customHeight="1">
      <c r="A5" s="162" t="s">
        <v>258</v>
      </c>
      <c r="B5" s="169"/>
      <c r="C5" s="170"/>
    </row>
    <row r="6" spans="1:3" ht="27" customHeight="1">
      <c r="A6" s="168" t="s">
        <v>259</v>
      </c>
      <c r="B6" s="280">
        <f>SUM(B7:B9)</f>
        <v>0</v>
      </c>
      <c r="C6" s="300" t="e">
        <f>B6/B10</f>
        <v>#DIV/0!</v>
      </c>
    </row>
    <row r="7" spans="1:3" ht="27" customHeight="1">
      <c r="A7" s="299" t="s">
        <v>309</v>
      </c>
      <c r="B7" s="169"/>
      <c r="C7" s="170"/>
    </row>
    <row r="8" spans="1:3" ht="27" customHeight="1">
      <c r="A8" s="299" t="s">
        <v>310</v>
      </c>
      <c r="B8" s="169"/>
      <c r="C8" s="170"/>
    </row>
    <row r="9" spans="1:3" ht="27" customHeight="1">
      <c r="A9" s="299" t="s">
        <v>311</v>
      </c>
      <c r="B9" s="169"/>
      <c r="C9" s="170"/>
    </row>
    <row r="10" spans="1:3" ht="27" customHeight="1">
      <c r="A10" s="162" t="s">
        <v>263</v>
      </c>
      <c r="B10" s="171">
        <f>SUM(B4:B6)</f>
        <v>0</v>
      </c>
      <c r="C10" s="210">
        <v>1</v>
      </c>
    </row>
    <row r="11" spans="1:3" ht="27" customHeight="1">
      <c r="A11" s="162" t="s">
        <v>260</v>
      </c>
      <c r="B11" s="281">
        <f>ΚΟΣΤΟΣ!C49</f>
        <v>0</v>
      </c>
      <c r="C11" s="131"/>
    </row>
    <row r="12" spans="1:3" ht="27" customHeight="1">
      <c r="A12" s="162" t="s">
        <v>261</v>
      </c>
      <c r="B12" s="171">
        <f>ΚΟΣΤΟΣ!C52</f>
        <v>0</v>
      </c>
      <c r="C12" s="131"/>
    </row>
    <row r="13" spans="1:3" ht="27" customHeight="1">
      <c r="A13" s="162" t="s">
        <v>262</v>
      </c>
      <c r="B13" s="281">
        <f>SUM(B10:B12)</f>
        <v>0</v>
      </c>
      <c r="C13" s="131"/>
    </row>
    <row r="15" spans="1:3" ht="38.25" customHeight="1">
      <c r="A15" s="283" t="s">
        <v>264</v>
      </c>
      <c r="B15" s="282"/>
      <c r="C15" s="282"/>
    </row>
  </sheetData>
  <sheetProtection/>
  <mergeCells count="1">
    <mergeCell ref="A1:C1"/>
  </mergeCells>
  <printOptions/>
  <pageMargins left="0.75" right="0.75" top="1" bottom="1" header="0.5" footer="0.5"/>
  <pageSetup orientation="portrait" paperSize="9"/>
  <ignoredErrors>
    <ignoredError sqref="B10 B6" emptyCellReference="1"/>
    <ignoredError sqref="C6" evalError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8"/>
  <sheetViews>
    <sheetView zoomScale="70" zoomScaleNormal="70" zoomScalePageLayoutView="0" workbookViewId="0" topLeftCell="A1">
      <selection activeCell="D60" sqref="D60"/>
    </sheetView>
  </sheetViews>
  <sheetFormatPr defaultColWidth="9.00390625" defaultRowHeight="12.75"/>
  <cols>
    <col min="1" max="1" width="36.75390625" style="285" customWidth="1"/>
    <col min="2" max="6" width="17.125" style="284" customWidth="1"/>
    <col min="7" max="7" width="9.125" style="284" customWidth="1"/>
    <col min="8" max="8" width="39.375" style="285" customWidth="1"/>
    <col min="9" max="13" width="17.125" style="284" customWidth="1"/>
    <col min="14" max="16384" width="9.125" style="284" customWidth="1"/>
  </cols>
  <sheetData>
    <row r="1" spans="8:13" ht="37.5" customHeight="1">
      <c r="H1" s="200" t="s">
        <v>289</v>
      </c>
      <c r="I1" s="199" t="s">
        <v>49</v>
      </c>
      <c r="J1" s="199" t="s">
        <v>50</v>
      </c>
      <c r="K1" s="199" t="s">
        <v>51</v>
      </c>
      <c r="L1" s="199" t="s">
        <v>52</v>
      </c>
      <c r="M1" s="199" t="s">
        <v>53</v>
      </c>
    </row>
    <row r="2" spans="1:13" ht="37.5" customHeight="1">
      <c r="A2" s="200" t="s">
        <v>290</v>
      </c>
      <c r="B2" s="199" t="s">
        <v>49</v>
      </c>
      <c r="C2" s="199" t="s">
        <v>50</v>
      </c>
      <c r="D2" s="199" t="s">
        <v>51</v>
      </c>
      <c r="E2" s="199" t="s">
        <v>52</v>
      </c>
      <c r="F2" s="199" t="s">
        <v>53</v>
      </c>
      <c r="H2" s="200" t="s">
        <v>312</v>
      </c>
      <c r="I2" s="288"/>
      <c r="J2" s="288"/>
      <c r="K2" s="288"/>
      <c r="L2" s="288"/>
      <c r="M2" s="288"/>
    </row>
    <row r="3" spans="1:13" ht="42" customHeight="1">
      <c r="A3" s="19" t="s">
        <v>266</v>
      </c>
      <c r="B3" s="13"/>
      <c r="C3" s="13"/>
      <c r="D3" s="13"/>
      <c r="E3" s="13"/>
      <c r="F3" s="13"/>
      <c r="H3" s="19" t="s">
        <v>295</v>
      </c>
      <c r="I3" s="13"/>
      <c r="J3" s="13"/>
      <c r="K3" s="13"/>
      <c r="L3" s="13"/>
      <c r="M3" s="13"/>
    </row>
    <row r="4" spans="1:13" ht="42" customHeight="1">
      <c r="A4" s="13" t="s">
        <v>267</v>
      </c>
      <c r="B4" s="286"/>
      <c r="C4" s="137"/>
      <c r="D4" s="137"/>
      <c r="E4" s="137"/>
      <c r="F4" s="137"/>
      <c r="H4" s="13" t="s">
        <v>267</v>
      </c>
      <c r="I4" s="289">
        <f>B4*I2</f>
        <v>0</v>
      </c>
      <c r="J4" s="137"/>
      <c r="K4" s="137"/>
      <c r="L4" s="137"/>
      <c r="M4" s="137"/>
    </row>
    <row r="5" spans="1:13" ht="29.25" customHeight="1">
      <c r="A5" s="13" t="s">
        <v>287</v>
      </c>
      <c r="B5" s="289">
        <f>SUM('ΚΕΦΑΛΑΙΟ ΚΙΝΗΣΗΣ'!C19+'ΜΑΚΡΟ ΔΑΝΕΙΟ ΜΕ ΕΝΙΣΧΥΣΗ '!B71+'ΜΑΚΡΟ ΔΑΝΕΙΟ ΧΩΡΙΣ ΕΝΙΣΧΥΣΗ'!B71)</f>
        <v>0</v>
      </c>
      <c r="C5" s="289">
        <f>SUM('ΚΕΦΑΛΑΙΟ ΚΙΝΗΣΗΣ'!D19+'ΜΑΚΡΟ ΔΑΝΕΙΟ ΜΕ ΕΝΙΣΧΥΣΗ '!C71+'ΜΑΚΡΟ ΔΑΝΕΙΟ ΧΩΡΙΣ ΕΝΙΣΧΥΣΗ'!C71)</f>
        <v>0</v>
      </c>
      <c r="D5" s="289">
        <f>SUM('ΚΕΦΑΛΑΙΟ ΚΙΝΗΣΗΣ'!E19+'ΜΑΚΡΟ ΔΑΝΕΙΟ ΜΕ ΕΝΙΣΧΥΣΗ '!D71+'ΜΑΚΡΟ ΔΑΝΕΙΟ ΧΩΡΙΣ ΕΝΙΣΧΥΣΗ'!D71)</f>
        <v>0</v>
      </c>
      <c r="E5" s="289">
        <f>SUM('ΚΕΦΑΛΑΙΟ ΚΙΝΗΣΗΣ'!F19+'ΜΑΚΡΟ ΔΑΝΕΙΟ ΜΕ ΕΝΙΣΧΥΣΗ '!E71+'ΜΑΚΡΟ ΔΑΝΕΙΟ ΧΩΡΙΣ ΕΝΙΣΧΥΣΗ'!E71)</f>
        <v>0</v>
      </c>
      <c r="F5" s="289">
        <f>SUM('ΚΕΦΑΛΑΙΟ ΚΙΝΗΣΗΣ'!G19+'ΜΑΚΡΟ ΔΑΝΕΙΟ ΜΕ ΕΝΙΣΧΥΣΗ '!F71+'ΜΑΚΡΟ ΔΑΝΕΙΟ ΧΩΡΙΣ ΕΝΙΣΧΥΣΗ'!F71)</f>
        <v>0</v>
      </c>
      <c r="H5" s="13" t="s">
        <v>287</v>
      </c>
      <c r="I5" s="289">
        <f>B5*I$2</f>
        <v>0</v>
      </c>
      <c r="J5" s="289">
        <f>C5*J$2</f>
        <v>0</v>
      </c>
      <c r="K5" s="289">
        <f>D5*K$2</f>
        <v>0</v>
      </c>
      <c r="L5" s="289">
        <f>E5*L$2</f>
        <v>0</v>
      </c>
      <c r="M5" s="289">
        <f>F5*M$2</f>
        <v>0</v>
      </c>
    </row>
    <row r="6" spans="1:13" ht="46.5" customHeight="1">
      <c r="A6" s="13" t="s">
        <v>268</v>
      </c>
      <c r="B6" s="286"/>
      <c r="C6" s="286"/>
      <c r="D6" s="286"/>
      <c r="E6" s="286"/>
      <c r="F6" s="286"/>
      <c r="H6" s="13" t="s">
        <v>268</v>
      </c>
      <c r="I6" s="289">
        <f>B6*I$2</f>
        <v>0</v>
      </c>
      <c r="J6" s="289">
        <f>C6*J$2</f>
        <v>0</v>
      </c>
      <c r="K6" s="289">
        <f>D6*K$2</f>
        <v>0</v>
      </c>
      <c r="L6" s="289">
        <f>E6*L$2</f>
        <v>0</v>
      </c>
      <c r="M6" s="289">
        <f>F6*M$2</f>
        <v>0</v>
      </c>
    </row>
    <row r="7" spans="1:13" ht="39.75" customHeight="1">
      <c r="A7" s="13" t="s">
        <v>269</v>
      </c>
      <c r="B7" s="286"/>
      <c r="C7" s="286"/>
      <c r="D7" s="286"/>
      <c r="E7" s="286"/>
      <c r="F7" s="286"/>
      <c r="H7" s="13" t="s">
        <v>269</v>
      </c>
      <c r="I7" s="289">
        <f>B7*I$2</f>
        <v>0</v>
      </c>
      <c r="J7" s="289">
        <f>C7*J$2</f>
        <v>0</v>
      </c>
      <c r="K7" s="289">
        <f>D7*K$2</f>
        <v>0</v>
      </c>
      <c r="L7" s="289">
        <f>E7*L$2</f>
        <v>0</v>
      </c>
      <c r="M7" s="289">
        <f>F7*M$2</f>
        <v>0</v>
      </c>
    </row>
    <row r="8" spans="1:13" ht="29.25" customHeight="1">
      <c r="A8" s="13" t="s">
        <v>270</v>
      </c>
      <c r="B8" s="286"/>
      <c r="C8" s="286"/>
      <c r="D8" s="286"/>
      <c r="E8" s="286"/>
      <c r="F8" s="286"/>
      <c r="H8" s="13" t="s">
        <v>270</v>
      </c>
      <c r="I8" s="289">
        <f>B8*I$2</f>
        <v>0</v>
      </c>
      <c r="J8" s="289">
        <f>C8*J$2</f>
        <v>0</v>
      </c>
      <c r="K8" s="289">
        <f>D8*K$2</f>
        <v>0</v>
      </c>
      <c r="L8" s="289">
        <f>E8*L$2</f>
        <v>0</v>
      </c>
      <c r="M8" s="289">
        <f>F8*M$2</f>
        <v>0</v>
      </c>
    </row>
    <row r="9" spans="1:13" ht="29.25" customHeight="1">
      <c r="A9" s="19" t="s">
        <v>17</v>
      </c>
      <c r="B9" s="287">
        <f>SUM(B4:B8)</f>
        <v>0</v>
      </c>
      <c r="C9" s="287">
        <f>SUM(C4:C8)</f>
        <v>0</v>
      </c>
      <c r="D9" s="287">
        <f>SUM(D4:D8)</f>
        <v>0</v>
      </c>
      <c r="E9" s="287">
        <f>SUM(E4:E8)</f>
        <v>0</v>
      </c>
      <c r="F9" s="287">
        <f>SUM(F4:F8)</f>
        <v>0</v>
      </c>
      <c r="H9" s="19" t="s">
        <v>17</v>
      </c>
      <c r="I9" s="287">
        <f>SUM(I4:I8)</f>
        <v>0</v>
      </c>
      <c r="J9" s="287">
        <f>SUM(J4:J8)</f>
        <v>0</v>
      </c>
      <c r="K9" s="287">
        <f>SUM(K4:K8)</f>
        <v>0</v>
      </c>
      <c r="L9" s="287">
        <f>SUM(L4:L8)</f>
        <v>0</v>
      </c>
      <c r="M9" s="287">
        <f>SUM(M4:M8)</f>
        <v>0</v>
      </c>
    </row>
    <row r="10" spans="1:13" ht="39.75" customHeight="1">
      <c r="A10" s="19" t="s">
        <v>265</v>
      </c>
      <c r="B10" s="13"/>
      <c r="C10" s="13"/>
      <c r="D10" s="13"/>
      <c r="E10" s="13"/>
      <c r="F10" s="13"/>
      <c r="H10" s="19" t="s">
        <v>265</v>
      </c>
      <c r="I10" s="13"/>
      <c r="J10" s="13"/>
      <c r="K10" s="13"/>
      <c r="L10" s="13"/>
      <c r="M10" s="13"/>
    </row>
    <row r="11" spans="1:13" ht="29.25" customHeight="1">
      <c r="A11" s="13" t="s">
        <v>300</v>
      </c>
      <c r="B11" s="289">
        <f>'LEASING ΕΠΕΝΔΥΤΙΚΟΥ ΣΧΕΔΙΟΥ'!D8</f>
        <v>0</v>
      </c>
      <c r="C11" s="289">
        <f>'LEASING ΕΠΕΝΔΥΤΙΚΟΥ ΣΧΕΔΙΟΥ'!E8</f>
        <v>0</v>
      </c>
      <c r="D11" s="289">
        <f>'LEASING ΕΠΕΝΔΥΤΙΚΟΥ ΣΧΕΔΙΟΥ'!F8</f>
        <v>0</v>
      </c>
      <c r="E11" s="289">
        <f>'LEASING ΕΠΕΝΔΥΤΙΚΟΥ ΣΧΕΔΙΟΥ'!G8</f>
        <v>0</v>
      </c>
      <c r="F11" s="289">
        <f>'LEASING ΕΠΕΝΔΥΤΙΚΟΥ ΣΧΕΔΙΟΥ'!H8</f>
        <v>0</v>
      </c>
      <c r="H11" s="13" t="s">
        <v>300</v>
      </c>
      <c r="I11" s="289">
        <f>B11*I2</f>
        <v>0</v>
      </c>
      <c r="J11" s="289">
        <f>C11*J2</f>
        <v>0</v>
      </c>
      <c r="K11" s="289">
        <f>D11*K2</f>
        <v>0</v>
      </c>
      <c r="L11" s="289">
        <f>E11*L2</f>
        <v>0</v>
      </c>
      <c r="M11" s="289">
        <f>F11*M2</f>
        <v>0</v>
      </c>
    </row>
    <row r="12" spans="1:13" ht="29.25" customHeight="1">
      <c r="A12" s="19" t="s">
        <v>18</v>
      </c>
      <c r="B12" s="287">
        <f>SUM(B11)</f>
        <v>0</v>
      </c>
      <c r="C12" s="287">
        <f>SUM(C7:C11)</f>
        <v>0</v>
      </c>
      <c r="D12" s="287">
        <f>SUM(D7:D11)</f>
        <v>0</v>
      </c>
      <c r="E12" s="287">
        <f>SUM(E7:E11)</f>
        <v>0</v>
      </c>
      <c r="F12" s="287">
        <f>SUM(F7:F11)</f>
        <v>0</v>
      </c>
      <c r="H12" s="19" t="s">
        <v>18</v>
      </c>
      <c r="I12" s="287">
        <f>SUM(I11)</f>
        <v>0</v>
      </c>
      <c r="J12" s="287">
        <f>SUM(J7:J11)</f>
        <v>0</v>
      </c>
      <c r="K12" s="287">
        <f>SUM(K7:K11)</f>
        <v>0</v>
      </c>
      <c r="L12" s="287">
        <f>SUM(L7:L11)</f>
        <v>0</v>
      </c>
      <c r="M12" s="287">
        <f>SUM(M7:M11)</f>
        <v>0</v>
      </c>
    </row>
    <row r="13" spans="1:13" ht="33" customHeight="1">
      <c r="A13" s="200" t="s">
        <v>271</v>
      </c>
      <c r="B13" s="287">
        <f>SUM(B9,B12)</f>
        <v>0</v>
      </c>
      <c r="C13" s="287">
        <f>SUM(C9,C12)</f>
        <v>0</v>
      </c>
      <c r="D13" s="287">
        <f>SUM(D9,D12)</f>
        <v>0</v>
      </c>
      <c r="E13" s="287">
        <f>SUM(E9,E12)</f>
        <v>0</v>
      </c>
      <c r="F13" s="287">
        <f>SUM(F9,F12)</f>
        <v>0</v>
      </c>
      <c r="H13" s="200" t="s">
        <v>271</v>
      </c>
      <c r="I13" s="287">
        <f>SUM(I9,I12)</f>
        <v>0</v>
      </c>
      <c r="J13" s="287">
        <f>SUM(J9,J12)</f>
        <v>0</v>
      </c>
      <c r="K13" s="287">
        <f>SUM(K9,K12)</f>
        <v>0</v>
      </c>
      <c r="L13" s="287">
        <f>SUM(L9,L12)</f>
        <v>0</v>
      </c>
      <c r="M13" s="287">
        <f>SUM(M9,M12)</f>
        <v>0</v>
      </c>
    </row>
    <row r="15" spans="1:11" ht="24.75" customHeight="1">
      <c r="A15" s="284"/>
      <c r="H15" s="291" t="s">
        <v>291</v>
      </c>
      <c r="I15" s="292" t="s">
        <v>298</v>
      </c>
      <c r="J15" s="292" t="s">
        <v>299</v>
      </c>
      <c r="K15" s="293" t="s">
        <v>292</v>
      </c>
    </row>
    <row r="16" spans="1:11" ht="51.75" customHeight="1">
      <c r="A16" s="268" t="s">
        <v>272</v>
      </c>
      <c r="B16" s="290"/>
      <c r="H16" s="294" t="s">
        <v>296</v>
      </c>
      <c r="I16" s="295">
        <v>0.35</v>
      </c>
      <c r="J16" s="295">
        <v>0.25</v>
      </c>
      <c r="K16" s="295">
        <v>0.05</v>
      </c>
    </row>
    <row r="17" spans="1:11" ht="51.75" customHeight="1">
      <c r="A17" s="268" t="s">
        <v>273</v>
      </c>
      <c r="B17" s="290"/>
      <c r="H17" s="294" t="s">
        <v>297</v>
      </c>
      <c r="I17" s="295">
        <v>0.25</v>
      </c>
      <c r="J17" s="295">
        <v>0.15</v>
      </c>
      <c r="K17" s="296" t="s">
        <v>293</v>
      </c>
    </row>
    <row r="18" ht="26.25" customHeight="1">
      <c r="H18" s="297" t="s">
        <v>294</v>
      </c>
    </row>
  </sheetData>
  <sheetProtection/>
  <mergeCells count="2">
    <mergeCell ref="A17:B17"/>
    <mergeCell ref="A16:B16"/>
  </mergeCells>
  <printOptions/>
  <pageMargins left="0.7" right="0.7" top="0.75" bottom="0.75" header="0.3" footer="0.3"/>
  <pageSetup orientation="portrait" paperSize="9"/>
  <ignoredErrors>
    <ignoredError sqref="B12:F12 B9:F9 I4 I5:M8 J9:M9 I11:M12 B5:F5 B11:F11" emptyCellReferenc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showGridLines="0" zoomScale="110" zoomScaleNormal="110" zoomScalePageLayoutView="0" workbookViewId="0" topLeftCell="A1">
      <selection activeCell="G11" sqref="G11"/>
    </sheetView>
  </sheetViews>
  <sheetFormatPr defaultColWidth="16.125" defaultRowHeight="15" customHeight="1"/>
  <cols>
    <col min="1" max="1" width="25.75390625" style="11" customWidth="1"/>
    <col min="2" max="2" width="11.625" style="11" customWidth="1"/>
    <col min="3" max="3" width="16.25390625" style="11" customWidth="1"/>
    <col min="4" max="13" width="10.75390625" style="11" customWidth="1"/>
    <col min="14" max="16384" width="16.125" style="11" customWidth="1"/>
  </cols>
  <sheetData>
    <row r="1" spans="1:13" ht="45.75" customHeight="1">
      <c r="A1" s="198"/>
      <c r="B1" s="198" t="s">
        <v>42</v>
      </c>
      <c r="C1" s="198" t="s">
        <v>36</v>
      </c>
      <c r="D1" s="199" t="s">
        <v>26</v>
      </c>
      <c r="E1" s="199" t="s">
        <v>27</v>
      </c>
      <c r="F1" s="199" t="s">
        <v>33</v>
      </c>
      <c r="G1" s="199" t="s">
        <v>34</v>
      </c>
      <c r="H1" s="199" t="s">
        <v>35</v>
      </c>
      <c r="I1" s="199" t="s">
        <v>37</v>
      </c>
      <c r="J1" s="199" t="s">
        <v>38</v>
      </c>
      <c r="K1" s="199" t="s">
        <v>39</v>
      </c>
      <c r="L1" s="199" t="s">
        <v>40</v>
      </c>
      <c r="M1" s="199" t="s">
        <v>41</v>
      </c>
    </row>
    <row r="2" spans="1:13" ht="24" customHeight="1">
      <c r="A2" s="12" t="s">
        <v>28</v>
      </c>
      <c r="B2" s="18" t="s">
        <v>43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24" customHeight="1">
      <c r="A3" s="13" t="s">
        <v>29</v>
      </c>
      <c r="B3" s="18" t="s">
        <v>44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ht="24" customHeight="1">
      <c r="A4" s="13" t="s">
        <v>30</v>
      </c>
      <c r="B4" s="18" t="s">
        <v>45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3" ht="24" customHeight="1">
      <c r="A5" s="13" t="s">
        <v>31</v>
      </c>
      <c r="B5" s="18" t="s">
        <v>45</v>
      </c>
      <c r="C5" s="15">
        <f>C2*C3*C4</f>
        <v>0</v>
      </c>
      <c r="D5" s="15">
        <f>D2*D3*D4</f>
        <v>0</v>
      </c>
      <c r="E5" s="15">
        <f aca="true" t="shared" si="0" ref="E5:M5">E2*E3*E4</f>
        <v>0</v>
      </c>
      <c r="F5" s="15">
        <f t="shared" si="0"/>
        <v>0</v>
      </c>
      <c r="G5" s="15">
        <f t="shared" si="0"/>
        <v>0</v>
      </c>
      <c r="H5" s="15">
        <f t="shared" si="0"/>
        <v>0</v>
      </c>
      <c r="I5" s="15">
        <f t="shared" si="0"/>
        <v>0</v>
      </c>
      <c r="J5" s="15">
        <f t="shared" si="0"/>
        <v>0</v>
      </c>
      <c r="K5" s="15">
        <f t="shared" si="0"/>
        <v>0</v>
      </c>
      <c r="L5" s="15">
        <f t="shared" si="0"/>
        <v>0</v>
      </c>
      <c r="M5" s="15">
        <f t="shared" si="0"/>
        <v>0</v>
      </c>
    </row>
    <row r="6" spans="1:13" ht="24" customHeight="1">
      <c r="A6" s="13" t="s">
        <v>47</v>
      </c>
      <c r="B6" s="16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ht="24" customHeight="1">
      <c r="A7" s="13" t="s">
        <v>46</v>
      </c>
      <c r="B7" s="20">
        <f>B6</f>
        <v>0</v>
      </c>
      <c r="C7" s="15">
        <f>C6*C5</f>
        <v>0</v>
      </c>
      <c r="D7" s="15">
        <f aca="true" t="shared" si="1" ref="D7:M7">D6*D5</f>
        <v>0</v>
      </c>
      <c r="E7" s="15">
        <f t="shared" si="1"/>
        <v>0</v>
      </c>
      <c r="F7" s="15">
        <f t="shared" si="1"/>
        <v>0</v>
      </c>
      <c r="G7" s="15">
        <f t="shared" si="1"/>
        <v>0</v>
      </c>
      <c r="H7" s="15">
        <f t="shared" si="1"/>
        <v>0</v>
      </c>
      <c r="I7" s="15">
        <f t="shared" si="1"/>
        <v>0</v>
      </c>
      <c r="J7" s="15">
        <f t="shared" si="1"/>
        <v>0</v>
      </c>
      <c r="K7" s="15">
        <f t="shared" si="1"/>
        <v>0</v>
      </c>
      <c r="L7" s="15">
        <f t="shared" si="1"/>
        <v>0</v>
      </c>
      <c r="M7" s="15">
        <f t="shared" si="1"/>
        <v>0</v>
      </c>
    </row>
    <row r="8" spans="1:13" ht="24" customHeight="1">
      <c r="A8" s="13" t="s">
        <v>48</v>
      </c>
      <c r="B8" s="17">
        <f>B6</f>
        <v>0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</row>
    <row r="9" spans="1:13" ht="24" customHeight="1">
      <c r="A9" s="19" t="s">
        <v>32</v>
      </c>
      <c r="B9" s="133"/>
      <c r="C9" s="223" t="e">
        <f>C8/C7</f>
        <v>#DIV/0!</v>
      </c>
      <c r="D9" s="223" t="e">
        <f aca="true" t="shared" si="2" ref="D9:M9">D8/D7</f>
        <v>#DIV/0!</v>
      </c>
      <c r="E9" s="223" t="e">
        <f t="shared" si="2"/>
        <v>#DIV/0!</v>
      </c>
      <c r="F9" s="223" t="e">
        <f t="shared" si="2"/>
        <v>#DIV/0!</v>
      </c>
      <c r="G9" s="223" t="e">
        <f t="shared" si="2"/>
        <v>#DIV/0!</v>
      </c>
      <c r="H9" s="223" t="e">
        <f t="shared" si="2"/>
        <v>#DIV/0!</v>
      </c>
      <c r="I9" s="223" t="e">
        <f t="shared" si="2"/>
        <v>#DIV/0!</v>
      </c>
      <c r="J9" s="223" t="e">
        <f t="shared" si="2"/>
        <v>#DIV/0!</v>
      </c>
      <c r="K9" s="223" t="e">
        <f t="shared" si="2"/>
        <v>#DIV/0!</v>
      </c>
      <c r="L9" s="223" t="e">
        <f t="shared" si="2"/>
        <v>#DIV/0!</v>
      </c>
      <c r="M9" s="223" t="e">
        <f t="shared" si="2"/>
        <v>#DIV/0!</v>
      </c>
    </row>
    <row r="10" spans="1:13" ht="16.5" customHeight="1">
      <c r="A10" s="22"/>
      <c r="B10" s="23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</row>
    <row r="11" spans="1:3" ht="53.25" customHeight="1">
      <c r="A11" s="240" t="s">
        <v>222</v>
      </c>
      <c r="B11" s="254"/>
      <c r="C11" s="254"/>
    </row>
    <row r="12" ht="12" customHeight="1"/>
    <row r="13" spans="1:3" ht="30.75" customHeight="1">
      <c r="A13" s="240" t="s">
        <v>223</v>
      </c>
      <c r="B13" s="254"/>
      <c r="C13" s="254"/>
    </row>
  </sheetData>
  <sheetProtection/>
  <mergeCells count="2">
    <mergeCell ref="A11:C11"/>
    <mergeCell ref="A13:C13"/>
  </mergeCells>
  <printOptions/>
  <pageMargins left="0.7480314960629921" right="0.23" top="0.49" bottom="0.47" header="0.23" footer="0.17"/>
  <pageSetup fitToHeight="1" fitToWidth="1" horizontalDpi="600" verticalDpi="600" orientation="landscape" paperSize="9" scale="99" r:id="rId1"/>
  <ignoredErrors>
    <ignoredError sqref="B7:M8 C5:D5 E5:M5" emptyCellReference="1"/>
    <ignoredError sqref="C9:M9" emptyCellReference="1" evalError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showGridLines="0" zoomScale="110" zoomScaleNormal="110" zoomScalePageLayoutView="0" workbookViewId="0" topLeftCell="A1">
      <selection activeCell="A18" sqref="A18"/>
    </sheetView>
  </sheetViews>
  <sheetFormatPr defaultColWidth="9.00390625" defaultRowHeight="12.75"/>
  <cols>
    <col min="1" max="1" width="31.00390625" style="41" customWidth="1"/>
    <col min="2" max="2" width="11.00390625" style="41" customWidth="1"/>
    <col min="3" max="12" width="12.125" style="41" customWidth="1"/>
    <col min="13" max="16384" width="9.125" style="41" customWidth="1"/>
  </cols>
  <sheetData>
    <row r="1" spans="1:12" ht="31.5" customHeight="1">
      <c r="A1" s="200" t="s">
        <v>286</v>
      </c>
      <c r="B1" s="199" t="s">
        <v>42</v>
      </c>
      <c r="C1" s="199" t="s">
        <v>49</v>
      </c>
      <c r="D1" s="199" t="s">
        <v>50</v>
      </c>
      <c r="E1" s="199" t="s">
        <v>51</v>
      </c>
      <c r="F1" s="199" t="s">
        <v>52</v>
      </c>
      <c r="G1" s="199" t="s">
        <v>53</v>
      </c>
      <c r="H1" s="199" t="s">
        <v>54</v>
      </c>
      <c r="I1" s="199" t="s">
        <v>55</v>
      </c>
      <c r="J1" s="199" t="s">
        <v>56</v>
      </c>
      <c r="K1" s="199" t="s">
        <v>57</v>
      </c>
      <c r="L1" s="199" t="s">
        <v>58</v>
      </c>
    </row>
    <row r="2" spans="1:12" ht="21" customHeight="1">
      <c r="A2" s="28" t="s">
        <v>59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</row>
    <row r="3" spans="1:12" ht="10.5">
      <c r="A3" s="31" t="s">
        <v>60</v>
      </c>
      <c r="B3" s="31"/>
      <c r="C3" s="185"/>
      <c r="D3" s="185"/>
      <c r="E3" s="185"/>
      <c r="F3" s="185"/>
      <c r="G3" s="185"/>
      <c r="H3" s="185"/>
      <c r="I3" s="185"/>
      <c r="J3" s="185"/>
      <c r="K3" s="185"/>
      <c r="L3" s="185"/>
    </row>
    <row r="4" spans="1:12" ht="10.5">
      <c r="A4" s="31" t="s">
        <v>61</v>
      </c>
      <c r="B4" s="31"/>
      <c r="C4" s="185"/>
      <c r="D4" s="185"/>
      <c r="E4" s="185"/>
      <c r="F4" s="185"/>
      <c r="G4" s="185"/>
      <c r="H4" s="185"/>
      <c r="I4" s="185"/>
      <c r="J4" s="185"/>
      <c r="K4" s="185"/>
      <c r="L4" s="185"/>
    </row>
    <row r="5" spans="1:12" ht="10.5">
      <c r="A5" s="31" t="s">
        <v>62</v>
      </c>
      <c r="B5" s="31"/>
      <c r="C5" s="185"/>
      <c r="D5" s="185"/>
      <c r="E5" s="185"/>
      <c r="F5" s="185"/>
      <c r="G5" s="185"/>
      <c r="H5" s="185"/>
      <c r="I5" s="185"/>
      <c r="J5" s="185"/>
      <c r="K5" s="185"/>
      <c r="L5" s="185"/>
    </row>
    <row r="6" spans="1:12" ht="10.5">
      <c r="A6" s="31"/>
      <c r="B6" s="31"/>
      <c r="C6" s="185"/>
      <c r="D6" s="185"/>
      <c r="E6" s="185"/>
      <c r="F6" s="185"/>
      <c r="G6" s="185"/>
      <c r="H6" s="185"/>
      <c r="I6" s="185"/>
      <c r="J6" s="185"/>
      <c r="K6" s="185"/>
      <c r="L6" s="185"/>
    </row>
    <row r="7" spans="1:12" ht="10.5">
      <c r="A7" s="31"/>
      <c r="B7" s="31"/>
      <c r="C7" s="185"/>
      <c r="D7" s="185"/>
      <c r="E7" s="185"/>
      <c r="F7" s="185"/>
      <c r="G7" s="185"/>
      <c r="H7" s="185"/>
      <c r="I7" s="185"/>
      <c r="J7" s="185"/>
      <c r="K7" s="185"/>
      <c r="L7" s="185"/>
    </row>
    <row r="8" spans="1:12" ht="10.5">
      <c r="A8" s="32" t="s">
        <v>274</v>
      </c>
      <c r="B8" s="133"/>
      <c r="C8" s="184">
        <f>SUM(C3:C7)</f>
        <v>0</v>
      </c>
      <c r="D8" s="184">
        <f aca="true" t="shared" si="0" ref="D8:L8">SUM(D3:D7)</f>
        <v>0</v>
      </c>
      <c r="E8" s="184">
        <f t="shared" si="0"/>
        <v>0</v>
      </c>
      <c r="F8" s="184">
        <f t="shared" si="0"/>
        <v>0</v>
      </c>
      <c r="G8" s="184">
        <f t="shared" si="0"/>
        <v>0</v>
      </c>
      <c r="H8" s="184">
        <f t="shared" si="0"/>
        <v>0</v>
      </c>
      <c r="I8" s="184">
        <f t="shared" si="0"/>
        <v>0</v>
      </c>
      <c r="J8" s="184">
        <f t="shared" si="0"/>
        <v>0</v>
      </c>
      <c r="K8" s="184">
        <f t="shared" si="0"/>
        <v>0</v>
      </c>
      <c r="L8" s="184">
        <f t="shared" si="0"/>
        <v>0</v>
      </c>
    </row>
    <row r="9" spans="1:12" ht="21" customHeight="1">
      <c r="A9" s="33" t="s">
        <v>63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5"/>
    </row>
    <row r="10" spans="1:12" ht="10.5">
      <c r="A10" s="36" t="s">
        <v>60</v>
      </c>
      <c r="B10" s="36"/>
      <c r="C10" s="201"/>
      <c r="D10" s="201"/>
      <c r="E10" s="201"/>
      <c r="F10" s="201"/>
      <c r="G10" s="201"/>
      <c r="H10" s="201"/>
      <c r="I10" s="201"/>
      <c r="J10" s="201"/>
      <c r="K10" s="201"/>
      <c r="L10" s="201"/>
    </row>
    <row r="11" spans="1:12" ht="10.5">
      <c r="A11" s="36" t="s">
        <v>61</v>
      </c>
      <c r="B11" s="36"/>
      <c r="C11" s="201"/>
      <c r="D11" s="201"/>
      <c r="E11" s="201"/>
      <c r="F11" s="201"/>
      <c r="G11" s="201"/>
      <c r="H11" s="201"/>
      <c r="I11" s="201"/>
      <c r="J11" s="201"/>
      <c r="K11" s="201"/>
      <c r="L11" s="201"/>
    </row>
    <row r="12" spans="1:12" ht="10.5">
      <c r="A12" s="36" t="s">
        <v>236</v>
      </c>
      <c r="B12" s="36"/>
      <c r="C12" s="201"/>
      <c r="D12" s="201"/>
      <c r="E12" s="201"/>
      <c r="F12" s="201"/>
      <c r="G12" s="201"/>
      <c r="H12" s="201"/>
      <c r="I12" s="201"/>
      <c r="J12" s="201"/>
      <c r="K12" s="201"/>
      <c r="L12" s="201"/>
    </row>
    <row r="13" spans="1:12" ht="10.5">
      <c r="A13" s="36"/>
      <c r="B13" s="36"/>
      <c r="C13" s="201"/>
      <c r="D13" s="201"/>
      <c r="E13" s="201"/>
      <c r="F13" s="201"/>
      <c r="G13" s="201"/>
      <c r="H13" s="201"/>
      <c r="I13" s="201"/>
      <c r="J13" s="201"/>
      <c r="K13" s="201"/>
      <c r="L13" s="201"/>
    </row>
    <row r="14" spans="1:12" ht="10.5">
      <c r="A14" s="36"/>
      <c r="B14" s="36"/>
      <c r="C14" s="201"/>
      <c r="D14" s="201"/>
      <c r="E14" s="201"/>
      <c r="F14" s="201"/>
      <c r="G14" s="201"/>
      <c r="H14" s="201"/>
      <c r="I14" s="201"/>
      <c r="J14" s="201"/>
      <c r="K14" s="201"/>
      <c r="L14" s="201"/>
    </row>
    <row r="15" spans="1:12" ht="10.5">
      <c r="A15" s="37" t="s">
        <v>275</v>
      </c>
      <c r="B15" s="133"/>
      <c r="C15" s="182">
        <f>SUM(C10:C14)</f>
        <v>0</v>
      </c>
      <c r="D15" s="182">
        <f aca="true" t="shared" si="1" ref="D15:L15">SUM(D10:D14)</f>
        <v>0</v>
      </c>
      <c r="E15" s="182">
        <f t="shared" si="1"/>
        <v>0</v>
      </c>
      <c r="F15" s="182">
        <f t="shared" si="1"/>
        <v>0</v>
      </c>
      <c r="G15" s="182">
        <f t="shared" si="1"/>
        <v>0</v>
      </c>
      <c r="H15" s="182">
        <f t="shared" si="1"/>
        <v>0</v>
      </c>
      <c r="I15" s="182">
        <f t="shared" si="1"/>
        <v>0</v>
      </c>
      <c r="J15" s="182">
        <f t="shared" si="1"/>
        <v>0</v>
      </c>
      <c r="K15" s="182">
        <f t="shared" si="1"/>
        <v>0</v>
      </c>
      <c r="L15" s="182">
        <f t="shared" si="1"/>
        <v>0</v>
      </c>
    </row>
    <row r="16" spans="1:12" ht="37.5" customHeight="1">
      <c r="A16" s="200" t="s">
        <v>276</v>
      </c>
      <c r="B16" s="133"/>
      <c r="C16" s="182">
        <f aca="true" t="shared" si="2" ref="C16:L16">C15+C8</f>
        <v>0</v>
      </c>
      <c r="D16" s="182">
        <f t="shared" si="2"/>
        <v>0</v>
      </c>
      <c r="E16" s="182">
        <f t="shared" si="2"/>
        <v>0</v>
      </c>
      <c r="F16" s="182">
        <f t="shared" si="2"/>
        <v>0</v>
      </c>
      <c r="G16" s="182">
        <f t="shared" si="2"/>
        <v>0</v>
      </c>
      <c r="H16" s="182">
        <f t="shared" si="2"/>
        <v>0</v>
      </c>
      <c r="I16" s="182">
        <f t="shared" si="2"/>
        <v>0</v>
      </c>
      <c r="J16" s="182">
        <f t="shared" si="2"/>
        <v>0</v>
      </c>
      <c r="K16" s="182">
        <f t="shared" si="2"/>
        <v>0</v>
      </c>
      <c r="L16" s="182">
        <f t="shared" si="2"/>
        <v>0</v>
      </c>
    </row>
    <row r="17" spans="3:12" ht="10.5">
      <c r="C17" s="44"/>
      <c r="D17" s="44"/>
      <c r="E17" s="44"/>
      <c r="F17" s="44"/>
      <c r="G17" s="44"/>
      <c r="H17" s="43"/>
      <c r="I17" s="44"/>
      <c r="J17" s="44"/>
      <c r="K17" s="44"/>
      <c r="L17" s="44"/>
    </row>
    <row r="18" spans="1:8" ht="10.5">
      <c r="A18" s="42"/>
      <c r="B18" s="42"/>
      <c r="C18" s="42"/>
      <c r="D18" s="42"/>
      <c r="E18" s="42"/>
      <c r="F18" s="42"/>
      <c r="G18" s="42"/>
      <c r="H18" s="42"/>
    </row>
  </sheetData>
  <sheetProtection/>
  <printOptions/>
  <pageMargins left="0.5511811023622047" right="0.36" top="0.3937007874015748" bottom="0.4330708661417323" header="0.15748031496062992" footer="0.15748031496062992"/>
  <pageSetup fitToHeight="1" fitToWidth="1" horizontalDpi="600" verticalDpi="600" orientation="landscape" paperSize="9" r:id="rId1"/>
  <ignoredErrors>
    <ignoredError sqref="D8:L17 C8:C17" emptyCellReferenc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showGridLines="0" zoomScale="110" zoomScaleNormal="110" zoomScalePageLayoutView="0" workbookViewId="0" topLeftCell="A1">
      <selection activeCell="C21" sqref="C21"/>
    </sheetView>
  </sheetViews>
  <sheetFormatPr defaultColWidth="9.00390625" defaultRowHeight="12.75"/>
  <cols>
    <col min="1" max="1" width="29.875" style="41" customWidth="1"/>
    <col min="2" max="2" width="11.00390625" style="41" customWidth="1"/>
    <col min="3" max="12" width="14.125" style="41" customWidth="1"/>
    <col min="13" max="16384" width="9.125" style="41" customWidth="1"/>
  </cols>
  <sheetData>
    <row r="1" spans="1:12" ht="42">
      <c r="A1" s="200" t="s">
        <v>284</v>
      </c>
      <c r="B1" s="199" t="s">
        <v>64</v>
      </c>
      <c r="C1" s="199" t="s">
        <v>49</v>
      </c>
      <c r="D1" s="199" t="s">
        <v>50</v>
      </c>
      <c r="E1" s="199" t="s">
        <v>51</v>
      </c>
      <c r="F1" s="199" t="s">
        <v>52</v>
      </c>
      <c r="G1" s="199" t="s">
        <v>53</v>
      </c>
      <c r="H1" s="199" t="s">
        <v>54</v>
      </c>
      <c r="I1" s="199" t="s">
        <v>55</v>
      </c>
      <c r="J1" s="199" t="s">
        <v>56</v>
      </c>
      <c r="K1" s="199" t="s">
        <v>57</v>
      </c>
      <c r="L1" s="199" t="s">
        <v>58</v>
      </c>
    </row>
    <row r="2" spans="1:12" ht="21.75" customHeight="1">
      <c r="A2" s="28" t="s">
        <v>85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</row>
    <row r="3" spans="1:12" ht="10.5">
      <c r="A3" s="31" t="s">
        <v>60</v>
      </c>
      <c r="B3" s="39"/>
      <c r="C3" s="204">
        <f>$B3*ΠΩΛΗΣΕΙΣ!C3</f>
        <v>0</v>
      </c>
      <c r="D3" s="204">
        <f>$B3*ΠΩΛΗΣΕΙΣ!D3</f>
        <v>0</v>
      </c>
      <c r="E3" s="204">
        <f>$B3*ΠΩΛΗΣΕΙΣ!E3</f>
        <v>0</v>
      </c>
      <c r="F3" s="204">
        <f>$B3*ΠΩΛΗΣΕΙΣ!F3</f>
        <v>0</v>
      </c>
      <c r="G3" s="204">
        <f>$B3*ΠΩΛΗΣΕΙΣ!G3</f>
        <v>0</v>
      </c>
      <c r="H3" s="204">
        <f>$B3*ΠΩΛΗΣΕΙΣ!H3</f>
        <v>0</v>
      </c>
      <c r="I3" s="204">
        <f>$B3*ΠΩΛΗΣΕΙΣ!I3</f>
        <v>0</v>
      </c>
      <c r="J3" s="204">
        <f>$B3*ΠΩΛΗΣΕΙΣ!J3</f>
        <v>0</v>
      </c>
      <c r="K3" s="204">
        <f>$B3*ΠΩΛΗΣΕΙΣ!K3</f>
        <v>0</v>
      </c>
      <c r="L3" s="204">
        <f>$B3*ΠΩΛΗΣΕΙΣ!L3</f>
        <v>0</v>
      </c>
    </row>
    <row r="4" spans="1:12" ht="10.5">
      <c r="A4" s="31" t="s">
        <v>61</v>
      </c>
      <c r="B4" s="39"/>
      <c r="C4" s="204">
        <f>$B4*ΠΩΛΗΣΕΙΣ!C4</f>
        <v>0</v>
      </c>
      <c r="D4" s="204">
        <f>$B4*ΠΩΛΗΣΕΙΣ!D4</f>
        <v>0</v>
      </c>
      <c r="E4" s="204">
        <f>$B4*ΠΩΛΗΣΕΙΣ!E4</f>
        <v>0</v>
      </c>
      <c r="F4" s="204">
        <f>$B4*ΠΩΛΗΣΕΙΣ!F4</f>
        <v>0</v>
      </c>
      <c r="G4" s="204">
        <f>$B4*ΠΩΛΗΣΕΙΣ!G4</f>
        <v>0</v>
      </c>
      <c r="H4" s="204">
        <f>$B4*ΠΩΛΗΣΕΙΣ!H4</f>
        <v>0</v>
      </c>
      <c r="I4" s="204">
        <f>$B4*ΠΩΛΗΣΕΙΣ!I4</f>
        <v>0</v>
      </c>
      <c r="J4" s="204">
        <f>$B4*ΠΩΛΗΣΕΙΣ!J4</f>
        <v>0</v>
      </c>
      <c r="K4" s="204">
        <f>$B4*ΠΩΛΗΣΕΙΣ!K4</f>
        <v>0</v>
      </c>
      <c r="L4" s="204">
        <f>$B4*ΠΩΛΗΣΕΙΣ!L4</f>
        <v>0</v>
      </c>
    </row>
    <row r="5" spans="1:12" ht="10.5">
      <c r="A5" s="31" t="s">
        <v>62</v>
      </c>
      <c r="B5" s="39"/>
      <c r="C5" s="204">
        <f>$B5*ΠΩΛΗΣΕΙΣ!C5</f>
        <v>0</v>
      </c>
      <c r="D5" s="204">
        <f>$B5*ΠΩΛΗΣΕΙΣ!D5</f>
        <v>0</v>
      </c>
      <c r="E5" s="204">
        <f>$B5*ΠΩΛΗΣΕΙΣ!E5</f>
        <v>0</v>
      </c>
      <c r="F5" s="204">
        <f>$B5*ΠΩΛΗΣΕΙΣ!F5</f>
        <v>0</v>
      </c>
      <c r="G5" s="204">
        <f>$B5*ΠΩΛΗΣΕΙΣ!G5</f>
        <v>0</v>
      </c>
      <c r="H5" s="204">
        <f>$B5*ΠΩΛΗΣΕΙΣ!H5</f>
        <v>0</v>
      </c>
      <c r="I5" s="204">
        <f>$B5*ΠΩΛΗΣΕΙΣ!I5</f>
        <v>0</v>
      </c>
      <c r="J5" s="204">
        <f>$B5*ΠΩΛΗΣΕΙΣ!J5</f>
        <v>0</v>
      </c>
      <c r="K5" s="204">
        <f>$B5*ΠΩΛΗΣΕΙΣ!K5</f>
        <v>0</v>
      </c>
      <c r="L5" s="204">
        <f>$B5*ΠΩΛΗΣΕΙΣ!L5</f>
        <v>0</v>
      </c>
    </row>
    <row r="6" spans="1:12" ht="10.5">
      <c r="A6" s="31"/>
      <c r="B6" s="39"/>
      <c r="C6" s="204">
        <f>$B6*ΠΩΛΗΣΕΙΣ!C6</f>
        <v>0</v>
      </c>
      <c r="D6" s="204">
        <f>$B6*ΠΩΛΗΣΕΙΣ!D6</f>
        <v>0</v>
      </c>
      <c r="E6" s="204">
        <f>$B6*ΠΩΛΗΣΕΙΣ!E6</f>
        <v>0</v>
      </c>
      <c r="F6" s="204">
        <f>$B6*ΠΩΛΗΣΕΙΣ!F6</f>
        <v>0</v>
      </c>
      <c r="G6" s="204">
        <f>$B6*ΠΩΛΗΣΕΙΣ!G6</f>
        <v>0</v>
      </c>
      <c r="H6" s="204">
        <f>$B6*ΠΩΛΗΣΕΙΣ!H6</f>
        <v>0</v>
      </c>
      <c r="I6" s="204">
        <f>$B6*ΠΩΛΗΣΕΙΣ!I6</f>
        <v>0</v>
      </c>
      <c r="J6" s="204">
        <f>$B6*ΠΩΛΗΣΕΙΣ!J6</f>
        <v>0</v>
      </c>
      <c r="K6" s="204">
        <f>$B6*ΠΩΛΗΣΕΙΣ!K6</f>
        <v>0</v>
      </c>
      <c r="L6" s="204">
        <f>$B6*ΠΩΛΗΣΕΙΣ!L6</f>
        <v>0</v>
      </c>
    </row>
    <row r="7" spans="1:12" ht="10.5">
      <c r="A7" s="31"/>
      <c r="B7" s="39"/>
      <c r="C7" s="204">
        <f>$B7*ΠΩΛΗΣΕΙΣ!C7</f>
        <v>0</v>
      </c>
      <c r="D7" s="204">
        <f>$B7*ΠΩΛΗΣΕΙΣ!D7</f>
        <v>0</v>
      </c>
      <c r="E7" s="204">
        <f>$B7*ΠΩΛΗΣΕΙΣ!E7</f>
        <v>0</v>
      </c>
      <c r="F7" s="204">
        <f>$B7*ΠΩΛΗΣΕΙΣ!F7</f>
        <v>0</v>
      </c>
      <c r="G7" s="204">
        <f>$B7*ΠΩΛΗΣΕΙΣ!G7</f>
        <v>0</v>
      </c>
      <c r="H7" s="204">
        <f>$B7*ΠΩΛΗΣΕΙΣ!H7</f>
        <v>0</v>
      </c>
      <c r="I7" s="204">
        <f>$B7*ΠΩΛΗΣΕΙΣ!I7</f>
        <v>0</v>
      </c>
      <c r="J7" s="204">
        <f>$B7*ΠΩΛΗΣΕΙΣ!J7</f>
        <v>0</v>
      </c>
      <c r="K7" s="204">
        <f>$B7*ΠΩΛΗΣΕΙΣ!K7</f>
        <v>0</v>
      </c>
      <c r="L7" s="204">
        <f>$B7*ΠΩΛΗΣΕΙΣ!L7</f>
        <v>0</v>
      </c>
    </row>
    <row r="8" spans="1:12" ht="21">
      <c r="A8" s="32" t="s">
        <v>277</v>
      </c>
      <c r="B8" s="133"/>
      <c r="C8" s="182">
        <f>SUM(C3:C7)</f>
        <v>0</v>
      </c>
      <c r="D8" s="182">
        <f aca="true" t="shared" si="0" ref="D8:L8">SUM(D3:D7)</f>
        <v>0</v>
      </c>
      <c r="E8" s="182">
        <f t="shared" si="0"/>
        <v>0</v>
      </c>
      <c r="F8" s="182">
        <f t="shared" si="0"/>
        <v>0</v>
      </c>
      <c r="G8" s="182">
        <f t="shared" si="0"/>
        <v>0</v>
      </c>
      <c r="H8" s="182">
        <f t="shared" si="0"/>
        <v>0</v>
      </c>
      <c r="I8" s="182">
        <f t="shared" si="0"/>
        <v>0</v>
      </c>
      <c r="J8" s="182">
        <f t="shared" si="0"/>
        <v>0</v>
      </c>
      <c r="K8" s="182">
        <f t="shared" si="0"/>
        <v>0</v>
      </c>
      <c r="L8" s="182">
        <f t="shared" si="0"/>
        <v>0</v>
      </c>
    </row>
    <row r="9" spans="1:12" ht="21.75" customHeight="1">
      <c r="A9" s="33" t="s">
        <v>86</v>
      </c>
      <c r="B9" s="34"/>
      <c r="C9" s="202"/>
      <c r="D9" s="202"/>
      <c r="E9" s="202"/>
      <c r="F9" s="202"/>
      <c r="G9" s="202"/>
      <c r="H9" s="202"/>
      <c r="I9" s="202"/>
      <c r="J9" s="202"/>
      <c r="K9" s="202"/>
      <c r="L9" s="203"/>
    </row>
    <row r="10" spans="1:12" ht="10.5">
      <c r="A10" s="36" t="s">
        <v>60</v>
      </c>
      <c r="B10" s="40"/>
      <c r="C10" s="180">
        <f>$B10*ΠΩΛΗΣΕΙΣ!C10</f>
        <v>0</v>
      </c>
      <c r="D10" s="180">
        <f>$B10*ΠΩΛΗΣΕΙΣ!D10</f>
        <v>0</v>
      </c>
      <c r="E10" s="180">
        <f>$B10*ΠΩΛΗΣΕΙΣ!E10</f>
        <v>0</v>
      </c>
      <c r="F10" s="180">
        <f>$B10*ΠΩΛΗΣΕΙΣ!F10</f>
        <v>0</v>
      </c>
      <c r="G10" s="180">
        <f>$B10*ΠΩΛΗΣΕΙΣ!G10</f>
        <v>0</v>
      </c>
      <c r="H10" s="180">
        <f>$B10*ΠΩΛΗΣΕΙΣ!H10</f>
        <v>0</v>
      </c>
      <c r="I10" s="180">
        <f>$B10*ΠΩΛΗΣΕΙΣ!I10</f>
        <v>0</v>
      </c>
      <c r="J10" s="180">
        <f>$B10*ΠΩΛΗΣΕΙΣ!J10</f>
        <v>0</v>
      </c>
      <c r="K10" s="180">
        <f>$B10*ΠΩΛΗΣΕΙΣ!K10</f>
        <v>0</v>
      </c>
      <c r="L10" s="180">
        <f>$B10*ΠΩΛΗΣΕΙΣ!L10</f>
        <v>0</v>
      </c>
    </row>
    <row r="11" spans="1:12" ht="10.5">
      <c r="A11" s="36" t="s">
        <v>61</v>
      </c>
      <c r="B11" s="40"/>
      <c r="C11" s="180">
        <f>$B11*ΠΩΛΗΣΕΙΣ!C11</f>
        <v>0</v>
      </c>
      <c r="D11" s="180">
        <f>$B11*ΠΩΛΗΣΕΙΣ!D11</f>
        <v>0</v>
      </c>
      <c r="E11" s="180">
        <f>$B11*ΠΩΛΗΣΕΙΣ!E11</f>
        <v>0</v>
      </c>
      <c r="F11" s="180">
        <f>$B11*ΠΩΛΗΣΕΙΣ!F11</f>
        <v>0</v>
      </c>
      <c r="G11" s="180">
        <f>$B11*ΠΩΛΗΣΕΙΣ!G11</f>
        <v>0</v>
      </c>
      <c r="H11" s="180">
        <f>$B11*ΠΩΛΗΣΕΙΣ!H11</f>
        <v>0</v>
      </c>
      <c r="I11" s="180">
        <f>$B11*ΠΩΛΗΣΕΙΣ!I11</f>
        <v>0</v>
      </c>
      <c r="J11" s="180">
        <f>$B11*ΠΩΛΗΣΕΙΣ!J11</f>
        <v>0</v>
      </c>
      <c r="K11" s="180">
        <f>$B11*ΠΩΛΗΣΕΙΣ!K11</f>
        <v>0</v>
      </c>
      <c r="L11" s="180">
        <f>$B11*ΠΩΛΗΣΕΙΣ!L11</f>
        <v>0</v>
      </c>
    </row>
    <row r="12" spans="1:12" ht="10.5">
      <c r="A12" s="36" t="s">
        <v>236</v>
      </c>
      <c r="B12" s="40"/>
      <c r="C12" s="180">
        <f>$B12*ΠΩΛΗΣΕΙΣ!C12</f>
        <v>0</v>
      </c>
      <c r="D12" s="180">
        <f>$B12*ΠΩΛΗΣΕΙΣ!D12</f>
        <v>0</v>
      </c>
      <c r="E12" s="180">
        <f>$B12*ΠΩΛΗΣΕΙΣ!E12</f>
        <v>0</v>
      </c>
      <c r="F12" s="180">
        <f>$B12*ΠΩΛΗΣΕΙΣ!F12</f>
        <v>0</v>
      </c>
      <c r="G12" s="180">
        <f>$B12*ΠΩΛΗΣΕΙΣ!G12</f>
        <v>0</v>
      </c>
      <c r="H12" s="180">
        <f>$B12*ΠΩΛΗΣΕΙΣ!H12</f>
        <v>0</v>
      </c>
      <c r="I12" s="180">
        <f>$B12*ΠΩΛΗΣΕΙΣ!I12</f>
        <v>0</v>
      </c>
      <c r="J12" s="180">
        <f>$B12*ΠΩΛΗΣΕΙΣ!J12</f>
        <v>0</v>
      </c>
      <c r="K12" s="180">
        <f>$B12*ΠΩΛΗΣΕΙΣ!K12</f>
        <v>0</v>
      </c>
      <c r="L12" s="180">
        <f>$B12*ΠΩΛΗΣΕΙΣ!L12</f>
        <v>0</v>
      </c>
    </row>
    <row r="13" spans="1:12" ht="10.5">
      <c r="A13" s="36"/>
      <c r="B13" s="40"/>
      <c r="C13" s="180">
        <f>$B13*ΠΩΛΗΣΕΙΣ!C13</f>
        <v>0</v>
      </c>
      <c r="D13" s="180">
        <f>$B13*ΠΩΛΗΣΕΙΣ!D13</f>
        <v>0</v>
      </c>
      <c r="E13" s="180">
        <f>$B13*ΠΩΛΗΣΕΙΣ!E13</f>
        <v>0</v>
      </c>
      <c r="F13" s="180">
        <f>$B13*ΠΩΛΗΣΕΙΣ!F13</f>
        <v>0</v>
      </c>
      <c r="G13" s="180">
        <f>$B13*ΠΩΛΗΣΕΙΣ!G13</f>
        <v>0</v>
      </c>
      <c r="H13" s="180">
        <f>$B13*ΠΩΛΗΣΕΙΣ!H13</f>
        <v>0</v>
      </c>
      <c r="I13" s="180">
        <f>$B13*ΠΩΛΗΣΕΙΣ!I13</f>
        <v>0</v>
      </c>
      <c r="J13" s="180">
        <f>$B13*ΠΩΛΗΣΕΙΣ!J13</f>
        <v>0</v>
      </c>
      <c r="K13" s="180">
        <f>$B13*ΠΩΛΗΣΕΙΣ!K13</f>
        <v>0</v>
      </c>
      <c r="L13" s="180">
        <f>$B13*ΠΩΛΗΣΕΙΣ!L13</f>
        <v>0</v>
      </c>
    </row>
    <row r="14" spans="1:12" ht="10.5">
      <c r="A14" s="36"/>
      <c r="B14" s="40"/>
      <c r="C14" s="180">
        <f>$B14*ΠΩΛΗΣΕΙΣ!C14</f>
        <v>0</v>
      </c>
      <c r="D14" s="180">
        <f>$B14*ΠΩΛΗΣΕΙΣ!D14</f>
        <v>0</v>
      </c>
      <c r="E14" s="180">
        <f>$B14*ΠΩΛΗΣΕΙΣ!E14</f>
        <v>0</v>
      </c>
      <c r="F14" s="180">
        <f>$B14*ΠΩΛΗΣΕΙΣ!F14</f>
        <v>0</v>
      </c>
      <c r="G14" s="180">
        <f>$B14*ΠΩΛΗΣΕΙΣ!G14</f>
        <v>0</v>
      </c>
      <c r="H14" s="180">
        <f>$B14*ΠΩΛΗΣΕΙΣ!H14</f>
        <v>0</v>
      </c>
      <c r="I14" s="180">
        <f>$B14*ΠΩΛΗΣΕΙΣ!I14</f>
        <v>0</v>
      </c>
      <c r="J14" s="180">
        <f>$B14*ΠΩΛΗΣΕΙΣ!J14</f>
        <v>0</v>
      </c>
      <c r="K14" s="180">
        <f>$B14*ΠΩΛΗΣΕΙΣ!K14</f>
        <v>0</v>
      </c>
      <c r="L14" s="180">
        <f>$B14*ΠΩΛΗΣΕΙΣ!L14</f>
        <v>0</v>
      </c>
    </row>
    <row r="15" spans="1:12" ht="21">
      <c r="A15" s="37" t="s">
        <v>278</v>
      </c>
      <c r="B15" s="133"/>
      <c r="C15" s="182">
        <f>SUM(C10:C14)</f>
        <v>0</v>
      </c>
      <c r="D15" s="182">
        <f aca="true" t="shared" si="1" ref="D15:L15">SUM(D10:D14)</f>
        <v>0</v>
      </c>
      <c r="E15" s="182">
        <f t="shared" si="1"/>
        <v>0</v>
      </c>
      <c r="F15" s="182">
        <f t="shared" si="1"/>
        <v>0</v>
      </c>
      <c r="G15" s="182">
        <f t="shared" si="1"/>
        <v>0</v>
      </c>
      <c r="H15" s="182">
        <f t="shared" si="1"/>
        <v>0</v>
      </c>
      <c r="I15" s="182">
        <f t="shared" si="1"/>
        <v>0</v>
      </c>
      <c r="J15" s="182">
        <f t="shared" si="1"/>
        <v>0</v>
      </c>
      <c r="K15" s="182">
        <f t="shared" si="1"/>
        <v>0</v>
      </c>
      <c r="L15" s="182">
        <f t="shared" si="1"/>
        <v>0</v>
      </c>
    </row>
    <row r="16" spans="1:12" ht="52.5">
      <c r="A16" s="200" t="s">
        <v>285</v>
      </c>
      <c r="B16" s="133"/>
      <c r="C16" s="182">
        <f>C15+C8</f>
        <v>0</v>
      </c>
      <c r="D16" s="182">
        <f aca="true" t="shared" si="2" ref="D16:L16">D15+D8</f>
        <v>0</v>
      </c>
      <c r="E16" s="182">
        <f t="shared" si="2"/>
        <v>0</v>
      </c>
      <c r="F16" s="182">
        <f t="shared" si="2"/>
        <v>0</v>
      </c>
      <c r="G16" s="182">
        <f t="shared" si="2"/>
        <v>0</v>
      </c>
      <c r="H16" s="182">
        <f t="shared" si="2"/>
        <v>0</v>
      </c>
      <c r="I16" s="182">
        <f t="shared" si="2"/>
        <v>0</v>
      </c>
      <c r="J16" s="182">
        <f t="shared" si="2"/>
        <v>0</v>
      </c>
      <c r="K16" s="182">
        <f t="shared" si="2"/>
        <v>0</v>
      </c>
      <c r="L16" s="182">
        <f t="shared" si="2"/>
        <v>0</v>
      </c>
    </row>
    <row r="17" spans="1:12" ht="5.25" customHeight="1">
      <c r="A17" s="42"/>
      <c r="B17" s="42"/>
      <c r="C17" s="43"/>
      <c r="D17" s="43"/>
      <c r="E17" s="43"/>
      <c r="F17" s="43"/>
      <c r="G17" s="43"/>
      <c r="H17" s="43"/>
      <c r="I17" s="44"/>
      <c r="J17" s="44"/>
      <c r="K17" s="44"/>
      <c r="L17" s="44"/>
    </row>
    <row r="18" spans="3:12" ht="10.5">
      <c r="C18" s="44"/>
      <c r="D18" s="44"/>
      <c r="E18" s="44"/>
      <c r="F18" s="44"/>
      <c r="G18" s="44"/>
      <c r="H18" s="43"/>
      <c r="I18" s="44"/>
      <c r="J18" s="44"/>
      <c r="K18" s="44"/>
      <c r="L18" s="44"/>
    </row>
    <row r="19" spans="1:8" ht="10.5">
      <c r="A19" s="42"/>
      <c r="B19" s="42"/>
      <c r="C19" s="42"/>
      <c r="D19" s="42"/>
      <c r="E19" s="42"/>
      <c r="F19" s="42"/>
      <c r="G19" s="42"/>
      <c r="H19" s="42"/>
    </row>
  </sheetData>
  <sheetProtection/>
  <printOptions/>
  <pageMargins left="0.5511811023622047" right="0.36" top="0.3937007874015748" bottom="0.4330708661417323" header="0.15748031496062992" footer="0.15748031496062992"/>
  <pageSetup fitToHeight="1" fitToWidth="1" horizontalDpi="600" verticalDpi="600" orientation="landscape" paperSize="9" r:id="rId1"/>
  <ignoredErrors>
    <ignoredError sqref="D3:L17 C3:C7 C9:C14 C17" emptyCellReferenc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showGridLines="0" zoomScalePageLayoutView="0" workbookViewId="0" topLeftCell="A1">
      <selection activeCell="C23" sqref="C23"/>
    </sheetView>
  </sheetViews>
  <sheetFormatPr defaultColWidth="9.00390625" defaultRowHeight="12.75"/>
  <cols>
    <col min="1" max="1" width="34.25390625" style="41" customWidth="1"/>
    <col min="2" max="2" width="11.00390625" style="41" customWidth="1"/>
    <col min="3" max="12" width="14.125" style="41" customWidth="1"/>
    <col min="13" max="16384" width="9.125" style="41" customWidth="1"/>
  </cols>
  <sheetData>
    <row r="1" spans="1:12" ht="32.25" customHeight="1">
      <c r="A1" s="200" t="s">
        <v>234</v>
      </c>
      <c r="B1" s="199" t="s">
        <v>42</v>
      </c>
      <c r="C1" s="199" t="s">
        <v>49</v>
      </c>
      <c r="D1" s="199" t="s">
        <v>50</v>
      </c>
      <c r="E1" s="199" t="s">
        <v>51</v>
      </c>
      <c r="F1" s="199" t="s">
        <v>52</v>
      </c>
      <c r="G1" s="199" t="s">
        <v>53</v>
      </c>
      <c r="H1" s="199" t="s">
        <v>54</v>
      </c>
      <c r="I1" s="199" t="s">
        <v>55</v>
      </c>
      <c r="J1" s="199" t="s">
        <v>56</v>
      </c>
      <c r="K1" s="199" t="s">
        <v>57</v>
      </c>
      <c r="L1" s="199" t="s">
        <v>58</v>
      </c>
    </row>
    <row r="2" spans="1:12" ht="10.5">
      <c r="A2" s="31" t="s">
        <v>65</v>
      </c>
      <c r="B2" s="31"/>
      <c r="C2" s="185"/>
      <c r="D2" s="185"/>
      <c r="E2" s="185"/>
      <c r="F2" s="185"/>
      <c r="G2" s="185"/>
      <c r="H2" s="185"/>
      <c r="I2" s="185"/>
      <c r="J2" s="185"/>
      <c r="K2" s="185"/>
      <c r="L2" s="185"/>
    </row>
    <row r="3" spans="1:12" ht="10.5">
      <c r="A3" s="31" t="s">
        <v>66</v>
      </c>
      <c r="B3" s="31"/>
      <c r="C3" s="185"/>
      <c r="D3" s="185"/>
      <c r="E3" s="185"/>
      <c r="F3" s="185"/>
      <c r="G3" s="185"/>
      <c r="H3" s="185"/>
      <c r="I3" s="185"/>
      <c r="J3" s="185"/>
      <c r="K3" s="185"/>
      <c r="L3" s="185"/>
    </row>
    <row r="4" spans="1:12" ht="10.5">
      <c r="A4" s="31" t="s">
        <v>67</v>
      </c>
      <c r="B4" s="31"/>
      <c r="C4" s="185"/>
      <c r="D4" s="185"/>
      <c r="E4" s="185"/>
      <c r="F4" s="185"/>
      <c r="G4" s="185"/>
      <c r="H4" s="185"/>
      <c r="I4" s="185"/>
      <c r="J4" s="185"/>
      <c r="K4" s="185"/>
      <c r="L4" s="185"/>
    </row>
    <row r="5" spans="1:12" ht="10.5">
      <c r="A5" s="31"/>
      <c r="B5" s="31"/>
      <c r="C5" s="185"/>
      <c r="D5" s="185"/>
      <c r="E5" s="185"/>
      <c r="F5" s="185"/>
      <c r="G5" s="185"/>
      <c r="H5" s="185"/>
      <c r="I5" s="185"/>
      <c r="J5" s="185"/>
      <c r="K5" s="185"/>
      <c r="L5" s="185"/>
    </row>
    <row r="6" spans="1:12" ht="10.5">
      <c r="A6" s="31"/>
      <c r="B6" s="31"/>
      <c r="C6" s="185"/>
      <c r="D6" s="185"/>
      <c r="E6" s="185"/>
      <c r="F6" s="185"/>
      <c r="G6" s="185"/>
      <c r="H6" s="185"/>
      <c r="I6" s="185"/>
      <c r="J6" s="185"/>
      <c r="K6" s="185"/>
      <c r="L6" s="185"/>
    </row>
    <row r="7" spans="1:12" ht="33.75" customHeight="1">
      <c r="A7" s="200" t="s">
        <v>282</v>
      </c>
      <c r="B7" s="133"/>
      <c r="C7" s="184">
        <f>SUM(C2:C6)</f>
        <v>0</v>
      </c>
      <c r="D7" s="184">
        <f aca="true" t="shared" si="0" ref="D7:L7">SUM(D2:D6)</f>
        <v>0</v>
      </c>
      <c r="E7" s="184">
        <f t="shared" si="0"/>
        <v>0</v>
      </c>
      <c r="F7" s="184">
        <f t="shared" si="0"/>
        <v>0</v>
      </c>
      <c r="G7" s="184">
        <f t="shared" si="0"/>
        <v>0</v>
      </c>
      <c r="H7" s="184">
        <f t="shared" si="0"/>
        <v>0</v>
      </c>
      <c r="I7" s="184">
        <f t="shared" si="0"/>
        <v>0</v>
      </c>
      <c r="J7" s="184">
        <f t="shared" si="0"/>
        <v>0</v>
      </c>
      <c r="K7" s="184">
        <f t="shared" si="0"/>
        <v>0</v>
      </c>
      <c r="L7" s="184">
        <f t="shared" si="0"/>
        <v>0</v>
      </c>
    </row>
    <row r="8" ht="12.75" customHeight="1"/>
    <row r="9" spans="1:12" ht="32.25" customHeight="1">
      <c r="A9" s="200" t="s">
        <v>233</v>
      </c>
      <c r="B9" s="199" t="s">
        <v>68</v>
      </c>
      <c r="C9" s="199" t="s">
        <v>49</v>
      </c>
      <c r="D9" s="199" t="s">
        <v>50</v>
      </c>
      <c r="E9" s="199" t="s">
        <v>51</v>
      </c>
      <c r="F9" s="199" t="s">
        <v>52</v>
      </c>
      <c r="G9" s="199" t="s">
        <v>53</v>
      </c>
      <c r="H9" s="199" t="s">
        <v>54</v>
      </c>
      <c r="I9" s="199" t="s">
        <v>55</v>
      </c>
      <c r="J9" s="199" t="s">
        <v>56</v>
      </c>
      <c r="K9" s="199" t="s">
        <v>57</v>
      </c>
      <c r="L9" s="199" t="s">
        <v>58</v>
      </c>
    </row>
    <row r="10" spans="1:12" ht="10.5">
      <c r="A10" s="31" t="s">
        <v>65</v>
      </c>
      <c r="B10" s="45"/>
      <c r="C10" s="183">
        <f>$B10*C2</f>
        <v>0</v>
      </c>
      <c r="D10" s="183">
        <f>$B10*D2</f>
        <v>0</v>
      </c>
      <c r="E10" s="183">
        <f>$B10*E2</f>
        <v>0</v>
      </c>
      <c r="F10" s="183">
        <f>$B10*F2</f>
        <v>0</v>
      </c>
      <c r="G10" s="183">
        <f>$B10*G2</f>
        <v>0</v>
      </c>
      <c r="H10" s="183">
        <f>$B10*H2</f>
        <v>0</v>
      </c>
      <c r="I10" s="183">
        <f>$B10*I2</f>
        <v>0</v>
      </c>
      <c r="J10" s="183">
        <f>$B10*J2</f>
        <v>0</v>
      </c>
      <c r="K10" s="183">
        <f>$B10*K2</f>
        <v>0</v>
      </c>
      <c r="L10" s="183">
        <f>$B10*L2</f>
        <v>0</v>
      </c>
    </row>
    <row r="11" spans="1:12" ht="10.5">
      <c r="A11" s="31" t="s">
        <v>66</v>
      </c>
      <c r="B11" s="45"/>
      <c r="C11" s="183">
        <f>$B11*C3</f>
        <v>0</v>
      </c>
      <c r="D11" s="183">
        <f>$B11*D3</f>
        <v>0</v>
      </c>
      <c r="E11" s="183">
        <f>$B11*E3</f>
        <v>0</v>
      </c>
      <c r="F11" s="183">
        <f>$B11*F3</f>
        <v>0</v>
      </c>
      <c r="G11" s="183">
        <f>$B11*G3</f>
        <v>0</v>
      </c>
      <c r="H11" s="183">
        <f>$B11*H3</f>
        <v>0</v>
      </c>
      <c r="I11" s="183">
        <f>$B11*I3</f>
        <v>0</v>
      </c>
      <c r="J11" s="183">
        <f>$B11*J3</f>
        <v>0</v>
      </c>
      <c r="K11" s="183">
        <f>$B11*K3</f>
        <v>0</v>
      </c>
      <c r="L11" s="183">
        <f>$B11*L3</f>
        <v>0</v>
      </c>
    </row>
    <row r="12" spans="1:12" ht="10.5">
      <c r="A12" s="31" t="s">
        <v>67</v>
      </c>
      <c r="B12" s="45"/>
      <c r="C12" s="183">
        <f>$B12*C4</f>
        <v>0</v>
      </c>
      <c r="D12" s="183">
        <f>$B12*D4</f>
        <v>0</v>
      </c>
      <c r="E12" s="183">
        <f>$B12*E4</f>
        <v>0</v>
      </c>
      <c r="F12" s="183">
        <f>$B12*F4</f>
        <v>0</v>
      </c>
      <c r="G12" s="183">
        <f>$B12*G4</f>
        <v>0</v>
      </c>
      <c r="H12" s="183">
        <f>$B12*H4</f>
        <v>0</v>
      </c>
      <c r="I12" s="183">
        <f>$B12*I4</f>
        <v>0</v>
      </c>
      <c r="J12" s="183">
        <f>$B12*J4</f>
        <v>0</v>
      </c>
      <c r="K12" s="183">
        <f>$B12*K4</f>
        <v>0</v>
      </c>
      <c r="L12" s="183">
        <f>$B12*L4</f>
        <v>0</v>
      </c>
    </row>
    <row r="13" spans="1:12" ht="10.5">
      <c r="A13" s="31"/>
      <c r="B13" s="45"/>
      <c r="C13" s="183">
        <f>$B13*C5</f>
        <v>0</v>
      </c>
      <c r="D13" s="183">
        <f>$B13*D5</f>
        <v>0</v>
      </c>
      <c r="E13" s="183">
        <f>$B13*E5</f>
        <v>0</v>
      </c>
      <c r="F13" s="183">
        <f>$B13*F5</f>
        <v>0</v>
      </c>
      <c r="G13" s="183">
        <f>$B13*G5</f>
        <v>0</v>
      </c>
      <c r="H13" s="183">
        <f>$B13*H5</f>
        <v>0</v>
      </c>
      <c r="I13" s="183">
        <f>$B13*I5</f>
        <v>0</v>
      </c>
      <c r="J13" s="183">
        <f>$B13*J5</f>
        <v>0</v>
      </c>
      <c r="K13" s="183">
        <f>$B13*K5</f>
        <v>0</v>
      </c>
      <c r="L13" s="183">
        <f>$B13*L5</f>
        <v>0</v>
      </c>
    </row>
    <row r="14" spans="1:12" ht="10.5">
      <c r="A14" s="31"/>
      <c r="B14" s="45"/>
      <c r="C14" s="183">
        <f>$B14*C6</f>
        <v>0</v>
      </c>
      <c r="D14" s="183">
        <f>$B14*D6</f>
        <v>0</v>
      </c>
      <c r="E14" s="183">
        <f>$B14*E6</f>
        <v>0</v>
      </c>
      <c r="F14" s="183">
        <f>$B14*F6</f>
        <v>0</v>
      </c>
      <c r="G14" s="183">
        <f>$B14*G6</f>
        <v>0</v>
      </c>
      <c r="H14" s="183">
        <f>$B14*H6</f>
        <v>0</v>
      </c>
      <c r="I14" s="183">
        <f>$B14*I6</f>
        <v>0</v>
      </c>
      <c r="J14" s="183">
        <f>$B14*J6</f>
        <v>0</v>
      </c>
      <c r="K14" s="183">
        <f>$B14*K6</f>
        <v>0</v>
      </c>
      <c r="L14" s="183">
        <f>$B14*L6</f>
        <v>0</v>
      </c>
    </row>
    <row r="15" spans="1:12" ht="33.75" customHeight="1">
      <c r="A15" s="200" t="s">
        <v>283</v>
      </c>
      <c r="B15" s="133"/>
      <c r="C15" s="184">
        <f>SUM(C10:C14)</f>
        <v>0</v>
      </c>
      <c r="D15" s="184">
        <f aca="true" t="shared" si="1" ref="D15:L15">SUM(D10:D14)</f>
        <v>0</v>
      </c>
      <c r="E15" s="184">
        <f t="shared" si="1"/>
        <v>0</v>
      </c>
      <c r="F15" s="184">
        <f t="shared" si="1"/>
        <v>0</v>
      </c>
      <c r="G15" s="184">
        <f t="shared" si="1"/>
        <v>0</v>
      </c>
      <c r="H15" s="184">
        <f t="shared" si="1"/>
        <v>0</v>
      </c>
      <c r="I15" s="184">
        <f t="shared" si="1"/>
        <v>0</v>
      </c>
      <c r="J15" s="184">
        <f t="shared" si="1"/>
        <v>0</v>
      </c>
      <c r="K15" s="184">
        <f t="shared" si="1"/>
        <v>0</v>
      </c>
      <c r="L15" s="184">
        <f t="shared" si="1"/>
        <v>0</v>
      </c>
    </row>
  </sheetData>
  <sheetProtection/>
  <printOptions/>
  <pageMargins left="0.5511811023622047" right="0.36" top="0.3937007874015748" bottom="0.4330708661417323" header="0.15748031496062992" footer="0.15748031496062992"/>
  <pageSetup fitToHeight="1" fitToWidth="1" horizontalDpi="600" verticalDpi="600" orientation="landscape" paperSize="9" r:id="rId1"/>
  <ignoredErrors>
    <ignoredError sqref="C7:C14 D7:L15" emptyCellReferenc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showGridLines="0" zoomScalePageLayoutView="0" workbookViewId="0" topLeftCell="A1">
      <selection activeCell="A16" sqref="A16"/>
    </sheetView>
  </sheetViews>
  <sheetFormatPr defaultColWidth="9.00390625" defaultRowHeight="12.75"/>
  <cols>
    <col min="1" max="1" width="34.25390625" style="41" customWidth="1"/>
    <col min="2" max="2" width="11.00390625" style="41" customWidth="1"/>
    <col min="3" max="12" width="13.625" style="41" customWidth="1"/>
    <col min="13" max="16384" width="9.125" style="41" customWidth="1"/>
  </cols>
  <sheetData>
    <row r="1" spans="1:12" ht="32.25" customHeight="1">
      <c r="A1" s="200" t="s">
        <v>87</v>
      </c>
      <c r="B1" s="199" t="s">
        <v>42</v>
      </c>
      <c r="C1" s="199" t="s">
        <v>49</v>
      </c>
      <c r="D1" s="199" t="s">
        <v>50</v>
      </c>
      <c r="E1" s="199" t="s">
        <v>51</v>
      </c>
      <c r="F1" s="199" t="s">
        <v>52</v>
      </c>
      <c r="G1" s="199" t="s">
        <v>53</v>
      </c>
      <c r="H1" s="199" t="s">
        <v>54</v>
      </c>
      <c r="I1" s="199" t="s">
        <v>55</v>
      </c>
      <c r="J1" s="199" t="s">
        <v>56</v>
      </c>
      <c r="K1" s="199" t="s">
        <v>57</v>
      </c>
      <c r="L1" s="199" t="s">
        <v>58</v>
      </c>
    </row>
    <row r="2" spans="1:12" ht="10.5">
      <c r="A2" s="31" t="s">
        <v>69</v>
      </c>
      <c r="B2" s="31"/>
      <c r="C2" s="185"/>
      <c r="D2" s="185"/>
      <c r="E2" s="185"/>
      <c r="F2" s="185"/>
      <c r="G2" s="185"/>
      <c r="H2" s="185"/>
      <c r="I2" s="185"/>
      <c r="J2" s="185"/>
      <c r="K2" s="185"/>
      <c r="L2" s="185"/>
    </row>
    <row r="3" spans="1:12" ht="10.5">
      <c r="A3" s="31" t="s">
        <v>70</v>
      </c>
      <c r="B3" s="31"/>
      <c r="C3" s="185"/>
      <c r="D3" s="185"/>
      <c r="E3" s="185"/>
      <c r="F3" s="185"/>
      <c r="G3" s="185"/>
      <c r="H3" s="185"/>
      <c r="I3" s="185"/>
      <c r="J3" s="185"/>
      <c r="K3" s="185"/>
      <c r="L3" s="185"/>
    </row>
    <row r="4" spans="1:12" ht="10.5">
      <c r="A4" s="31" t="s">
        <v>71</v>
      </c>
      <c r="B4" s="31"/>
      <c r="C4" s="185"/>
      <c r="D4" s="185"/>
      <c r="E4" s="185"/>
      <c r="F4" s="185"/>
      <c r="G4" s="185"/>
      <c r="H4" s="185"/>
      <c r="I4" s="185"/>
      <c r="J4" s="185"/>
      <c r="K4" s="185"/>
      <c r="L4" s="185"/>
    </row>
    <row r="5" spans="1:12" ht="10.5">
      <c r="A5" s="31" t="s">
        <v>72</v>
      </c>
      <c r="B5" s="31"/>
      <c r="C5" s="185"/>
      <c r="D5" s="185"/>
      <c r="E5" s="185"/>
      <c r="F5" s="185"/>
      <c r="G5" s="185"/>
      <c r="H5" s="185"/>
      <c r="I5" s="185"/>
      <c r="J5" s="185"/>
      <c r="K5" s="185"/>
      <c r="L5" s="185"/>
    </row>
    <row r="6" spans="1:12" ht="10.5">
      <c r="A6" s="31"/>
      <c r="B6" s="31"/>
      <c r="C6" s="185"/>
      <c r="D6" s="185"/>
      <c r="E6" s="185"/>
      <c r="F6" s="185"/>
      <c r="G6" s="185"/>
      <c r="H6" s="185"/>
      <c r="I6" s="185"/>
      <c r="J6" s="185"/>
      <c r="K6" s="185"/>
      <c r="L6" s="185"/>
    </row>
    <row r="7" spans="1:12" ht="31.5">
      <c r="A7" s="200" t="s">
        <v>280</v>
      </c>
      <c r="B7" s="133"/>
      <c r="C7" s="184">
        <f aca="true" t="shared" si="0" ref="C7:L7">SUM(C2:C6)</f>
        <v>0</v>
      </c>
      <c r="D7" s="184">
        <f t="shared" si="0"/>
        <v>0</v>
      </c>
      <c r="E7" s="184">
        <f t="shared" si="0"/>
        <v>0</v>
      </c>
      <c r="F7" s="184">
        <f t="shared" si="0"/>
        <v>0</v>
      </c>
      <c r="G7" s="184">
        <f t="shared" si="0"/>
        <v>0</v>
      </c>
      <c r="H7" s="184">
        <f t="shared" si="0"/>
        <v>0</v>
      </c>
      <c r="I7" s="184">
        <f t="shared" si="0"/>
        <v>0</v>
      </c>
      <c r="J7" s="184">
        <f t="shared" si="0"/>
        <v>0</v>
      </c>
      <c r="K7" s="184">
        <f t="shared" si="0"/>
        <v>0</v>
      </c>
      <c r="L7" s="184">
        <f t="shared" si="0"/>
        <v>0</v>
      </c>
    </row>
    <row r="8" spans="1:12" ht="5.25" customHeight="1">
      <c r="A8" s="26"/>
      <c r="B8" s="27"/>
      <c r="C8" s="24"/>
      <c r="D8" s="24"/>
      <c r="E8" s="24"/>
      <c r="F8" s="24"/>
      <c r="G8" s="24"/>
      <c r="H8" s="24"/>
      <c r="I8" s="24"/>
      <c r="J8" s="24"/>
      <c r="K8" s="24"/>
      <c r="L8" s="25"/>
    </row>
    <row r="9" spans="1:12" ht="32.25" customHeight="1">
      <c r="A9" s="200" t="s">
        <v>88</v>
      </c>
      <c r="B9" s="199" t="s">
        <v>68</v>
      </c>
      <c r="C9" s="199" t="s">
        <v>49</v>
      </c>
      <c r="D9" s="199" t="s">
        <v>50</v>
      </c>
      <c r="E9" s="199" t="s">
        <v>51</v>
      </c>
      <c r="F9" s="199" t="s">
        <v>52</v>
      </c>
      <c r="G9" s="199" t="s">
        <v>53</v>
      </c>
      <c r="H9" s="199" t="s">
        <v>54</v>
      </c>
      <c r="I9" s="199" t="s">
        <v>55</v>
      </c>
      <c r="J9" s="199" t="s">
        <v>56</v>
      </c>
      <c r="K9" s="199" t="s">
        <v>57</v>
      </c>
      <c r="L9" s="199" t="s">
        <v>58</v>
      </c>
    </row>
    <row r="10" spans="1:12" ht="10.5">
      <c r="A10" s="31" t="s">
        <v>69</v>
      </c>
      <c r="B10" s="45"/>
      <c r="C10" s="183">
        <f>$B10*C2</f>
        <v>0</v>
      </c>
      <c r="D10" s="183">
        <f>$B10*D2</f>
        <v>0</v>
      </c>
      <c r="E10" s="183">
        <f>$B10*E2</f>
        <v>0</v>
      </c>
      <c r="F10" s="183">
        <f>$B10*F2</f>
        <v>0</v>
      </c>
      <c r="G10" s="183">
        <f>$B10*G2</f>
        <v>0</v>
      </c>
      <c r="H10" s="183">
        <f>$B10*H2</f>
        <v>0</v>
      </c>
      <c r="I10" s="183">
        <f>$B10*I2</f>
        <v>0</v>
      </c>
      <c r="J10" s="183">
        <f>$B10*J2</f>
        <v>0</v>
      </c>
      <c r="K10" s="183">
        <f>$B10*K2</f>
        <v>0</v>
      </c>
      <c r="L10" s="183">
        <f>$B10*L2</f>
        <v>0</v>
      </c>
    </row>
    <row r="11" spans="1:12" ht="10.5">
      <c r="A11" s="31" t="s">
        <v>70</v>
      </c>
      <c r="B11" s="45"/>
      <c r="C11" s="183">
        <f>$B11*C3</f>
        <v>0</v>
      </c>
      <c r="D11" s="183">
        <f>$B11*D3</f>
        <v>0</v>
      </c>
      <c r="E11" s="183">
        <f>$B11*E3</f>
        <v>0</v>
      </c>
      <c r="F11" s="183">
        <f>$B11*F3</f>
        <v>0</v>
      </c>
      <c r="G11" s="183">
        <f>$B11*G3</f>
        <v>0</v>
      </c>
      <c r="H11" s="183">
        <f>$B11*H3</f>
        <v>0</v>
      </c>
      <c r="I11" s="183">
        <f>$B11*I3</f>
        <v>0</v>
      </c>
      <c r="J11" s="183">
        <f>$B11*J3</f>
        <v>0</v>
      </c>
      <c r="K11" s="183">
        <f>$B11*K3</f>
        <v>0</v>
      </c>
      <c r="L11" s="183">
        <f>$B11*L3</f>
        <v>0</v>
      </c>
    </row>
    <row r="12" spans="1:12" ht="10.5">
      <c r="A12" s="31" t="s">
        <v>71</v>
      </c>
      <c r="B12" s="45"/>
      <c r="C12" s="183">
        <f>$B12*C4</f>
        <v>0</v>
      </c>
      <c r="D12" s="183">
        <f>$B12*D4</f>
        <v>0</v>
      </c>
      <c r="E12" s="183">
        <f>$B12*E4</f>
        <v>0</v>
      </c>
      <c r="F12" s="183">
        <f>$B12*F4</f>
        <v>0</v>
      </c>
      <c r="G12" s="183">
        <f>$B12*G4</f>
        <v>0</v>
      </c>
      <c r="H12" s="183">
        <f>$B12*H4</f>
        <v>0</v>
      </c>
      <c r="I12" s="183">
        <f>$B12*I4</f>
        <v>0</v>
      </c>
      <c r="J12" s="183">
        <f>$B12*J4</f>
        <v>0</v>
      </c>
      <c r="K12" s="183">
        <f>$B12*K4</f>
        <v>0</v>
      </c>
      <c r="L12" s="183">
        <f>$B12*L4</f>
        <v>0</v>
      </c>
    </row>
    <row r="13" spans="1:12" ht="10.5">
      <c r="A13" s="31" t="s">
        <v>72</v>
      </c>
      <c r="B13" s="45"/>
      <c r="C13" s="183">
        <f>$B13*C5</f>
        <v>0</v>
      </c>
      <c r="D13" s="183">
        <f>$B13*D5</f>
        <v>0</v>
      </c>
      <c r="E13" s="183">
        <f>$B13*E5</f>
        <v>0</v>
      </c>
      <c r="F13" s="183">
        <f>$B13*F5</f>
        <v>0</v>
      </c>
      <c r="G13" s="183">
        <f>$B13*G5</f>
        <v>0</v>
      </c>
      <c r="H13" s="183">
        <f>$B13*H5</f>
        <v>0</v>
      </c>
      <c r="I13" s="183">
        <f>$B13*I5</f>
        <v>0</v>
      </c>
      <c r="J13" s="183">
        <f>$B13*J5</f>
        <v>0</v>
      </c>
      <c r="K13" s="183">
        <f>$B13*K5</f>
        <v>0</v>
      </c>
      <c r="L13" s="183">
        <f>$B13*L5</f>
        <v>0</v>
      </c>
    </row>
    <row r="14" spans="1:12" ht="10.5">
      <c r="A14" s="31"/>
      <c r="B14" s="45"/>
      <c r="C14" s="183">
        <f>$B14*C6</f>
        <v>0</v>
      </c>
      <c r="D14" s="183">
        <f>$B14*D6</f>
        <v>0</v>
      </c>
      <c r="E14" s="183">
        <f>$B14*E6</f>
        <v>0</v>
      </c>
      <c r="F14" s="183">
        <f>$B14*F6</f>
        <v>0</v>
      </c>
      <c r="G14" s="183">
        <f>$B14*G6</f>
        <v>0</v>
      </c>
      <c r="H14" s="183">
        <f>$B14*H6</f>
        <v>0</v>
      </c>
      <c r="I14" s="183">
        <f>$B14*I6</f>
        <v>0</v>
      </c>
      <c r="J14" s="183">
        <f>$B14*J6</f>
        <v>0</v>
      </c>
      <c r="K14" s="183">
        <f>$B14*K6</f>
        <v>0</v>
      </c>
      <c r="L14" s="183">
        <f>$B14*L6</f>
        <v>0</v>
      </c>
    </row>
    <row r="15" spans="1:12" ht="31.5">
      <c r="A15" s="200" t="s">
        <v>281</v>
      </c>
      <c r="B15" s="133"/>
      <c r="C15" s="184">
        <f aca="true" t="shared" si="1" ref="C15:L15">SUM(C10:C14)</f>
        <v>0</v>
      </c>
      <c r="D15" s="184">
        <f t="shared" si="1"/>
        <v>0</v>
      </c>
      <c r="E15" s="184">
        <f t="shared" si="1"/>
        <v>0</v>
      </c>
      <c r="F15" s="184">
        <f t="shared" si="1"/>
        <v>0</v>
      </c>
      <c r="G15" s="184">
        <f t="shared" si="1"/>
        <v>0</v>
      </c>
      <c r="H15" s="184">
        <f t="shared" si="1"/>
        <v>0</v>
      </c>
      <c r="I15" s="184">
        <f t="shared" si="1"/>
        <v>0</v>
      </c>
      <c r="J15" s="184">
        <f t="shared" si="1"/>
        <v>0</v>
      </c>
      <c r="K15" s="184">
        <f t="shared" si="1"/>
        <v>0</v>
      </c>
      <c r="L15" s="184">
        <f t="shared" si="1"/>
        <v>0</v>
      </c>
    </row>
  </sheetData>
  <sheetProtection/>
  <printOptions/>
  <pageMargins left="0.5511811023622047" right="0.36" top="0.3937007874015748" bottom="0.4330708661417323" header="0.15748031496062992" footer="0.15748031496062992"/>
  <pageSetup fitToHeight="1" fitToWidth="1" horizontalDpi="600" verticalDpi="600" orientation="landscape" paperSize="9" r:id="rId1"/>
  <ignoredErrors>
    <ignoredError sqref="C7:L15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mou</cp:lastModifiedBy>
  <dcterms:created xsi:type="dcterms:W3CDTF">2011-04-18T08:16:20Z</dcterms:created>
  <dcterms:modified xsi:type="dcterms:W3CDTF">2011-06-30T20:06:14Z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