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735" windowHeight="8100" tabRatio="840" firstSheet="11" activeTab="17"/>
  </bookViews>
  <sheets>
    <sheet name="ΟΔΗΓΙΕΣ" sheetId="1" r:id="rId1"/>
    <sheet name="ΚΟΣΤΟΣ" sheetId="2" r:id="rId2"/>
    <sheet name="ΠΛΗΡΟΤΗΤΕΣ_ΕΣΟΔΑ_ΜΟΝΑΔΑΣ" sheetId="3" r:id="rId3"/>
    <sheet name="ΚΟΣΤΟΣ_ΜΟΝΑΔΑΣ" sheetId="4" r:id="rId4"/>
    <sheet name="ΕΣΟΔΑ_ΚΟΣΤΟΣ_ΦΟΡΕΑ" sheetId="5" r:id="rId5"/>
    <sheet name="ΚΕΦΑΛΑΙΟ ΚΙΝΗΣΗΣ" sheetId="6" r:id="rId6"/>
    <sheet name="ΜΑΚΡΟΠΡΟΘΕΣΜΟ ΔΑΝΕΙΟ " sheetId="7" r:id="rId7"/>
    <sheet name="LEASING ΕΠΕΝΔΥΤΙΚΟΥ ΣΧΕΔΙΟΥ" sheetId="8" r:id="rId8"/>
    <sheet name="ΥΦΙΣΤΑΜΕΝΕΣ ΔΑΝΕΙΑΚΕΣ ΥΠΟΧΡ" sheetId="9" r:id="rId9"/>
    <sheet name="ΞΕΝΑ ΚΕΦΑΛΑΙΑ" sheetId="10" r:id="rId10"/>
    <sheet name="ΤΟΚΟΧΡΕΟΛΥΣΙΑ ΔΑΝΕΙΩΝ" sheetId="11" r:id="rId11"/>
    <sheet name="ΑΠΟΣΒΕΣΕΙΣ" sheetId="12" r:id="rId12"/>
    <sheet name="ΛΜΟΣ ΕΚΜΕΤ ΦΟΡΕΑ " sheetId="13" r:id="rId13"/>
    <sheet name="ΔΙΑΝΟΜΗ ΚΕΡΔΩΝ" sheetId="14" r:id="rId14"/>
    <sheet name="ΔΙΑΤ" sheetId="15" r:id="rId15"/>
    <sheet name="IRR" sheetId="16" r:id="rId16"/>
    <sheet name="ΕΜΕ 3 ΔΙΑΧΕΙΡ. ΧΡΗΣΕΩΝ" sheetId="17" r:id="rId17"/>
    <sheet name="ΥΠΟΛΟΓΙΣΜΟΣ ΠΑΡΑΜΕΤΡΩΝ ΑΡ.12" sheetId="18" r:id="rId18"/>
    <sheet name="ΥΠΟΛ. ΠΡΟΣΤΙΘ. ΑΞΙΑΣ άρ. 12" sheetId="19" r:id="rId19"/>
    <sheet name="ΥΦΙΣΤΑΜΕΝΗ_ΠΛΗΡΟΤΗΤΑ_ΜΟΝΑΔΑΣ" sheetId="20" r:id="rId20"/>
    <sheet name="ΥΦΙΣΤ_ΚΟΣΤΟΣ_ΠΑΡΟΧΗΣ ΥΠ.ΜΟΝΑΔΑΣ" sheetId="21" r:id="rId21"/>
    <sheet name="3ετια-ΛΜΟΣ ΕΚΜΕΤ_ΦΟΡΕΑ " sheetId="22" r:id="rId22"/>
  </sheets>
  <externalReferences>
    <externalReference r:id="rId25"/>
    <externalReference r:id="rId26"/>
    <externalReference r:id="rId27"/>
    <externalReference r:id="rId28"/>
    <externalReference r:id="rId29"/>
    <externalReference r:id="rId30"/>
  </externalReferences>
  <definedNames>
    <definedName name="_ad2">#REF!</definedName>
    <definedName name="_ap2">#REF!</definedName>
    <definedName name="_bi2">#REF!</definedName>
    <definedName name="_bk2">#REF!</definedName>
    <definedName name="_d2">#REF!</definedName>
    <definedName name="ad" localSheetId="21">#REF!</definedName>
    <definedName name="ad" localSheetId="9">#REF!</definedName>
    <definedName name="ad" localSheetId="10">#REF!</definedName>
    <definedName name="ad">#REF!</definedName>
    <definedName name="Annual_interest_rate">#REF!</definedName>
    <definedName name="ap" localSheetId="21">#REF!</definedName>
    <definedName name="ap" localSheetId="9">#REF!</definedName>
    <definedName name="ap" localSheetId="10">#REF!</definedName>
    <definedName name="ap">#REF!</definedName>
    <definedName name="B">#REF!</definedName>
    <definedName name="bi" localSheetId="21">#REF!</definedName>
    <definedName name="bi" localSheetId="9">#REF!</definedName>
    <definedName name="bi" localSheetId="10">#REF!</definedName>
    <definedName name="bi">#REF!</definedName>
    <definedName name="bk" localSheetId="21">#REF!</definedName>
    <definedName name="bk" localSheetId="9">#REF!</definedName>
    <definedName name="bk" localSheetId="10">#REF!</definedName>
    <definedName name="bk">#REF!</definedName>
    <definedName name="C_" localSheetId="21">#REF!</definedName>
    <definedName name="C_" localSheetId="9">#REF!</definedName>
    <definedName name="C_" localSheetId="10">#REF!</definedName>
    <definedName name="C_">#REF!</definedName>
    <definedName name="d" localSheetId="21">#REF!</definedName>
    <definedName name="d" localSheetId="9">#REF!</definedName>
    <definedName name="d" localSheetId="10">#REF!</definedName>
    <definedName name="d">#REF!</definedName>
    <definedName name="dm">#REF!</definedName>
    <definedName name="dt">#REF!</definedName>
    <definedName name="eis" localSheetId="21">#REF!</definedName>
    <definedName name="eis" localSheetId="9">#REF!</definedName>
    <definedName name="eis" localSheetId="10">#REF!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1">#REF!</definedName>
    <definedName name="giannhs" localSheetId="9">#REF!</definedName>
    <definedName name="giannhs" localSheetId="10">#REF!</definedName>
    <definedName name="giannhs">#REF!</definedName>
    <definedName name="il" localSheetId="21">#REF!</definedName>
    <definedName name="il" localSheetId="9">#REF!</definedName>
    <definedName name="il" localSheetId="10">#REF!</definedName>
    <definedName name="il">#REF!</definedName>
    <definedName name="isf">#REF!</definedName>
    <definedName name="isk">#REF!</definedName>
    <definedName name="J" localSheetId="21">#REF!</definedName>
    <definedName name="J" localSheetId="9">#REF!</definedName>
    <definedName name="J" localSheetId="10">#REF!</definedName>
    <definedName name="J">#REF!</definedName>
    <definedName name="K" localSheetId="21">#REF!</definedName>
    <definedName name="K" localSheetId="9">#REF!</definedName>
    <definedName name="K" localSheetId="10">#REF!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18">'ΥΠΟΛ. ΠΡΟΣΤΙΘ. ΑΞΙΑΣ άρ. 12'!$A$3</definedName>
    <definedName name="Payment_Needed">"Απαιτείται πληρωμή"</definedName>
    <definedName name="Payments_per_year">#REF!</definedName>
    <definedName name="per" localSheetId="21">#REF!</definedName>
    <definedName name="per" localSheetId="9">#REF!</definedName>
    <definedName name="per" localSheetId="10">#REF!</definedName>
    <definedName name="per">#REF!</definedName>
    <definedName name="perr" localSheetId="21">#REF!</definedName>
    <definedName name="perr" localSheetId="9">#REF!</definedName>
    <definedName name="perr" localSheetId="10">#REF!</definedName>
    <definedName name="perr">#REF!</definedName>
    <definedName name="Pmt_to_use">#REF!</definedName>
    <definedName name="pr" localSheetId="21">#REF!</definedName>
    <definedName name="pr" localSheetId="9">#REF!</definedName>
    <definedName name="pr" localSheetId="10">#REF!</definedName>
    <definedName name="pr">#REF!</definedName>
    <definedName name="_xlnm.Print_Area" localSheetId="16">'ΕΜΕ 3 ΔΙΑΧΕΙΡ. ΧΡΗΣΕΩΝ'!$A$9:$Q$59</definedName>
    <definedName name="Print_Area_MI">#REF!</definedName>
    <definedName name="psm">#REF!</definedName>
    <definedName name="pssssssss" localSheetId="21">#REF!</definedName>
    <definedName name="pssssssss" localSheetId="9">#REF!</definedName>
    <definedName name="pssssssss" localSheetId="10">#REF!</definedName>
    <definedName name="pssssssss">#REF!</definedName>
    <definedName name="R_" localSheetId="21">#REF!</definedName>
    <definedName name="R_" localSheetId="9">#REF!</definedName>
    <definedName name="R_" localSheetId="10">#REF!</definedName>
    <definedName name="R_">#REF!</definedName>
    <definedName name="Reimbursement">"Επιστροφή εξόδων"</definedName>
    <definedName name="rmd">#REF!</definedName>
    <definedName name="rperiod">#REF!</definedName>
    <definedName name="se">#REF!</definedName>
    <definedName name="sep" localSheetId="21">'[1]pilot r'!#REF!</definedName>
    <definedName name="sep" localSheetId="4">'[1]pilot r'!#REF!</definedName>
    <definedName name="sep" localSheetId="3">'[1]pilot r'!#REF!</definedName>
    <definedName name="sep" localSheetId="9">'[1]pilot r'!#REF!</definedName>
    <definedName name="sep" localSheetId="2">'[1]pilot r'!#REF!</definedName>
    <definedName name="sep" localSheetId="10">'[1]pilot r'!#REF!</definedName>
    <definedName name="sep" localSheetId="20">'[1]pilot r'!#REF!</definedName>
    <definedName name="sep" localSheetId="19">'[1]pilot r'!#REF!</definedName>
    <definedName name="sep">'[1]pilot r'!#REF!</definedName>
    <definedName name="sq" localSheetId="4">'[1]pilot r'!$C$5</definedName>
    <definedName name="sq" localSheetId="3">'[1]pilot r'!$C$5</definedName>
    <definedName name="sq" localSheetId="2">'[1]pilot r'!$C$5</definedName>
    <definedName name="sq" localSheetId="20">'[1]pilot r'!$C$5</definedName>
    <definedName name="sq" localSheetId="19">'[1]pilot r'!$C$5</definedName>
    <definedName name="sq">'[1]pilot r'!$C$5</definedName>
    <definedName name="sqe" localSheetId="4">'[2]pilot r'!$C$67</definedName>
    <definedName name="sqe" localSheetId="3">'[2]pilot r'!$C$67</definedName>
    <definedName name="sqe" localSheetId="2">'[2]pilot r'!$C$67</definedName>
    <definedName name="sqe" localSheetId="20">'[2]pilot r'!$C$67</definedName>
    <definedName name="sqe" localSheetId="19">'[2]pilot r'!$C$67</definedName>
    <definedName name="sqe">'[2]pilot r'!$C$67</definedName>
    <definedName name="t" localSheetId="4">'[3]ΔΙΑΝΟΜΗ ΚΕΡΔΩΝ'!$A$3</definedName>
    <definedName name="t" localSheetId="3">'[3]ΔΙΑΝΟΜΗ ΚΕΡΔΩΝ'!$A$3</definedName>
    <definedName name="t" localSheetId="2">'[3]ΔΙΑΝΟΜΗ ΚΕΡΔΩΝ'!$A$3</definedName>
    <definedName name="t" localSheetId="20">'[3]ΔΙΑΝΟΜΗ ΚΕΡΔΩΝ'!$A$3</definedName>
    <definedName name="t" localSheetId="19">'[3]ΔΙΑΝΟΜΗ ΚΕΡΔΩΝ'!$A$3</definedName>
    <definedName name="t">'[3]ΔΙΑΝΟΜΗ ΚΕΡΔΩΝ'!$A$3</definedName>
    <definedName name="Term_in_years">#REF!</definedName>
    <definedName name="ΑΜ1" localSheetId="4">'[2]ΑΜΟΙΒΕΣ - ΜΟΝΙΜΟΙ'!$F$34</definedName>
    <definedName name="ΑΜ1" localSheetId="3">'[2]ΑΜΟΙΒΕΣ - ΜΟΝΙΜΟΙ'!$F$34</definedName>
    <definedName name="ΑΜ1" localSheetId="2">'[2]ΑΜΟΙΒΕΣ - ΜΟΝΙΜΟΙ'!$F$34</definedName>
    <definedName name="ΑΜ1" localSheetId="20">'[2]ΑΜΟΙΒΕΣ - ΜΟΝΙΜΟΙ'!$F$34</definedName>
    <definedName name="ΑΜ1" localSheetId="19">'[2]ΑΜΟΙΒΕΣ - ΜΟΝΙΜΟΙ'!$F$34</definedName>
    <definedName name="ΑΜ1">'[2]ΑΜΟΙΒΕΣ - ΜΟΝΙΜΟΙ'!$F$34</definedName>
    <definedName name="ΑΜ2" localSheetId="4">'[2]ΑΜΟΙΒΕΣ - ΕΠΟΧΙΑΚΟΙ - 8 ΜΗΝ'!$F$34</definedName>
    <definedName name="ΑΜ2" localSheetId="3">'[2]ΑΜΟΙΒΕΣ - ΕΠΟΧΙΑΚΟΙ - 8 ΜΗΝ'!$F$34</definedName>
    <definedName name="ΑΜ2" localSheetId="2">'[2]ΑΜΟΙΒΕΣ - ΕΠΟΧΙΑΚΟΙ - 8 ΜΗΝ'!$F$34</definedName>
    <definedName name="ΑΜ2" localSheetId="20">'[2]ΑΜΟΙΒΕΣ - ΕΠΟΧΙΑΚΟΙ - 8 ΜΗΝ'!$F$34</definedName>
    <definedName name="ΑΜ2" localSheetId="19">'[2]ΑΜΟΙΒΕΣ - ΕΠΟΧΙΑΚΟΙ - 8 ΜΗΝ'!$F$34</definedName>
    <definedName name="ΑΜ2">'[2]ΑΜΟΙΒΕΣ - ΕΠΟΧΙΑΚΟΙ - 8 ΜΗΝ'!$F$34</definedName>
    <definedName name="ΑΜ3" localSheetId="4">'[2]ΑΜΟΙΒΕΣ - ΕΠΟΧΙΑΚΟΙ - 4 ΜΗΝ'!$F$34</definedName>
    <definedName name="ΑΜ3" localSheetId="3">'[2]ΑΜΟΙΒΕΣ - ΕΠΟΧΙΑΚΟΙ - 4 ΜΗΝ'!$F$34</definedName>
    <definedName name="ΑΜ3" localSheetId="2">'[2]ΑΜΟΙΒΕΣ - ΕΠΟΧΙΑΚΟΙ - 4 ΜΗΝ'!$F$34</definedName>
    <definedName name="ΑΜ3" localSheetId="20">'[2]ΑΜΟΙΒΕΣ - ΕΠΟΧΙΑΚΟΙ - 4 ΜΗΝ'!$F$34</definedName>
    <definedName name="ΑΜ3" localSheetId="19">'[2]ΑΜΟΙΒΕΣ - ΕΠΟΧΙΑΚΟΙ - 4 ΜΗΝ'!$F$34</definedName>
    <definedName name="ΑΜ3">'[2]ΑΜΟΙΒΕΣ - ΕΠΟΧΙΑΚΟΙ - 4 ΜΗΝ'!$F$34</definedName>
    <definedName name="ΑΜ4" localSheetId="4">'[2]ΑΜΟΙΒΕΣ - ΜΑΘΗΤΕΣ ΣΧΟΛΩΝ'!$F$34</definedName>
    <definedName name="ΑΜ4" localSheetId="3">'[2]ΑΜΟΙΒΕΣ - ΜΑΘΗΤΕΣ ΣΧΟΛΩΝ'!$F$34</definedName>
    <definedName name="ΑΜ4" localSheetId="2">'[2]ΑΜΟΙΒΕΣ - ΜΑΘΗΤΕΣ ΣΧΟΛΩΝ'!$F$34</definedName>
    <definedName name="ΑΜ4" localSheetId="20">'[2]ΑΜΟΙΒΕΣ - ΜΑΘΗΤΕΣ ΣΧΟΛΩΝ'!$F$34</definedName>
    <definedName name="ΑΜ4" localSheetId="19">'[2]ΑΜΟΙΒΕΣ - ΜΑΘΗΤΕΣ ΣΧΟΛΩΝ'!$F$34</definedName>
    <definedName name="ΑΜ4">'[2]ΑΜΟΙΒΕΣ - ΜΑΘΗΤΕΣ ΣΧΟΛΩΝ'!$F$34</definedName>
    <definedName name="ΑΜ5" localSheetId="4">'[2]ΑΜΟΙΒΕΣ - ΕΠΟΧΙΑΚΟΙ spa'!$F$34</definedName>
    <definedName name="ΑΜ5" localSheetId="3">'[2]ΑΜΟΙΒΕΣ - ΕΠΟΧΙΑΚΟΙ spa'!$F$34</definedName>
    <definedName name="ΑΜ5" localSheetId="2">'[2]ΑΜΟΙΒΕΣ - ΕΠΟΧΙΑΚΟΙ spa'!$F$34</definedName>
    <definedName name="ΑΜ5" localSheetId="20">'[2]ΑΜΟΙΒΕΣ - ΕΠΟΧΙΑΚΟΙ spa'!$F$34</definedName>
    <definedName name="ΑΜ5" localSheetId="19">'[2]ΑΜΟΙΒΕΣ - ΕΠΟΧΙΑΚΟΙ spa'!$F$34</definedName>
    <definedName name="ΑΜ5">'[2]ΑΜΟΙΒΕΣ - ΕΠΟΧΙΑΚΟΙ spa'!$F$34</definedName>
    <definedName name="ΑΞΙΑ_ΤΗΣ_ΕΠΙΧΕΙΡΗΣΗΣ__ΜΙΝ" localSheetId="21">#REF!</definedName>
    <definedName name="ΑΞΙΑ_ΤΗΣ_ΕΠΙΧΕΙΡΗΣΗΣ__ΜΙΝ" localSheetId="9">#REF!</definedName>
    <definedName name="ΑΞΙΑ_ΤΗΣ_ΕΠΙΧΕΙΡΗΣΗΣ__ΜΙΝ" localSheetId="10">#REF!</definedName>
    <definedName name="ΑΞΙΑ_ΤΗΣ_ΕΠΙΧΕΙΡΗΣΗΣ__ΜΙΝ">#REF!</definedName>
    <definedName name="ΑΠΑ1" localSheetId="4">'[4]ΛΜΟΣ ΕΚΜΕΤΑΛΛΕΥΣΗΣ'!$C$34</definedName>
    <definedName name="ΑΠΑ1" localSheetId="3">'[4]ΛΜΟΣ ΕΚΜΕΤΑΛΛΕΥΣΗΣ'!$C$34</definedName>
    <definedName name="ΑΠΑ1" localSheetId="2">'[4]ΛΜΟΣ ΕΚΜΕΤΑΛΛΕΥΣΗΣ'!$C$34</definedName>
    <definedName name="ΑΠΑ1" localSheetId="20">'[4]ΛΜΟΣ ΕΚΜΕΤΑΛΛΕΥΣΗΣ'!$C$34</definedName>
    <definedName name="ΑΠΑ1" localSheetId="19">'[4]ΛΜΟΣ ΕΚΜΕΤΑΛΛΕΥΣΗΣ'!$C$34</definedName>
    <definedName name="ΑΠΑ1">'[4]ΛΜΟΣ ΕΚΜΕΤΑΛΛΕΥΣΗΣ'!$C$34</definedName>
    <definedName name="ΑΠΑ2" localSheetId="4">'[4]ΛΜΟΣ ΕΚΜΕΤΑΛΛΕΥΣΗΣ'!$D$34</definedName>
    <definedName name="ΑΠΑ2" localSheetId="3">'[4]ΛΜΟΣ ΕΚΜΕΤΑΛΛΕΥΣΗΣ'!$D$34</definedName>
    <definedName name="ΑΠΑ2" localSheetId="2">'[4]ΛΜΟΣ ΕΚΜΕΤΑΛΛΕΥΣΗΣ'!$D$34</definedName>
    <definedName name="ΑΠΑ2" localSheetId="20">'[4]ΛΜΟΣ ΕΚΜΕΤΑΛΛΕΥΣΗΣ'!$D$34</definedName>
    <definedName name="ΑΠΑ2" localSheetId="19">'[4]ΛΜΟΣ ΕΚΜΕΤΑΛΛΕΥΣΗΣ'!$D$34</definedName>
    <definedName name="ΑΠΑ2">'[4]ΛΜΟΣ ΕΚΜΕΤΑΛΛΕΥΣΗΣ'!$D$34</definedName>
    <definedName name="ΑΠΑ3" localSheetId="4">'[4]ΛΜΟΣ ΕΚΜΕΤΑΛΛΕΥΣΗΣ'!$E$34</definedName>
    <definedName name="ΑΠΑ3" localSheetId="3">'[4]ΛΜΟΣ ΕΚΜΕΤΑΛΛΕΥΣΗΣ'!$E$34</definedName>
    <definedName name="ΑΠΑ3" localSheetId="2">'[4]ΛΜΟΣ ΕΚΜΕΤΑΛΛΕΥΣΗΣ'!$E$34</definedName>
    <definedName name="ΑΠΑ3" localSheetId="20">'[4]ΛΜΟΣ ΕΚΜΕΤΑΛΛΕΥΣΗΣ'!$E$34</definedName>
    <definedName name="ΑΠΑ3" localSheetId="19">'[4]ΛΜΟΣ ΕΚΜΕΤΑΛΛΕΥΣΗΣ'!$E$34</definedName>
    <definedName name="ΑΠΑ3">'[4]ΛΜΟΣ ΕΚΜΕΤΑΛΛΕΥΣΗΣ'!$E$34</definedName>
    <definedName name="ΑΠΑ4" localSheetId="4">'[4]ΛΜΟΣ ΕΚΜΕΤΑΛΛΕΥΣΗΣ'!$F$34</definedName>
    <definedName name="ΑΠΑ4" localSheetId="3">'[4]ΛΜΟΣ ΕΚΜΕΤΑΛΛΕΥΣΗΣ'!$F$34</definedName>
    <definedName name="ΑΠΑ4" localSheetId="2">'[4]ΛΜΟΣ ΕΚΜΕΤΑΛΛΕΥΣΗΣ'!$F$34</definedName>
    <definedName name="ΑΠΑ4" localSheetId="20">'[4]ΛΜΟΣ ΕΚΜΕΤΑΛΛΕΥΣΗΣ'!$F$34</definedName>
    <definedName name="ΑΠΑ4" localSheetId="19">'[4]ΛΜΟΣ ΕΚΜΕΤΑΛΛΕΥΣΗΣ'!$F$34</definedName>
    <definedName name="ΑΠΑ4">'[4]ΛΜΟΣ ΕΚΜΕΤΑΛΛΕΥΣΗΣ'!$F$34</definedName>
    <definedName name="ΑΠΑ5" localSheetId="4">'[4]ΛΜΟΣ ΕΚΜΕΤΑΛΛΕΥΣΗΣ'!$G$34</definedName>
    <definedName name="ΑΠΑ5" localSheetId="3">'[4]ΛΜΟΣ ΕΚΜΕΤΑΛΛΕΥΣΗΣ'!$G$34</definedName>
    <definedName name="ΑΠΑ5" localSheetId="2">'[4]ΛΜΟΣ ΕΚΜΕΤΑΛΛΕΥΣΗΣ'!$G$34</definedName>
    <definedName name="ΑΠΑ5" localSheetId="20">'[4]ΛΜΟΣ ΕΚΜΕΤΑΛΛΕΥΣΗΣ'!$G$34</definedName>
    <definedName name="ΑΠΑ5" localSheetId="19">'[4]ΛΜΟΣ ΕΚΜΕΤΑΛΛΕΥΣΗΣ'!$G$34</definedName>
    <definedName name="ΑΠΑ5">'[4]ΛΜΟΣ ΕΚΜΕΤΑΛΛΕΥΣΗΣ'!$G$34</definedName>
    <definedName name="ΑΠΟΣΒ" localSheetId="4">'[2]ΑΠΟΣΒΕΣ'!$F$18</definedName>
    <definedName name="ΑΠΟΣΒ" localSheetId="3">'[2]ΑΠΟΣΒΕΣ'!$F$18</definedName>
    <definedName name="ΑΠΟΣΒ" localSheetId="2">'[2]ΑΠΟΣΒΕΣ'!$F$18</definedName>
    <definedName name="ΑΠΟΣΒ" localSheetId="20">'[2]ΑΠΟΣΒΕΣ'!$F$18</definedName>
    <definedName name="ΑΠΟΣΒ" localSheetId="19">'[2]ΑΠΟΣΒΕΣ'!$F$18</definedName>
    <definedName name="ΑΠΟΣΒ">'[2]ΑΠΟΣΒΕΣ'!$F$18</definedName>
    <definedName name="ΑΠΦ1" localSheetId="4">'[1]ΛΜΟΣ ΕΚΜΕΤΑΛΛΕΥΣΗΣ'!$C$38</definedName>
    <definedName name="ΑΠΦ1" localSheetId="3">'[1]ΛΜΟΣ ΕΚΜΕΤΑΛΛΕΥΣΗΣ'!$C$38</definedName>
    <definedName name="ΑΠΦ1" localSheetId="2">'[1]ΛΜΟΣ ΕΚΜΕΤΑΛΛΕΥΣΗΣ'!$C$38</definedName>
    <definedName name="ΑΠΦ1" localSheetId="20">'[1]ΛΜΟΣ ΕΚΜΕΤΑΛΛΕΥΣΗΣ'!$C$38</definedName>
    <definedName name="ΑΠΦ1" localSheetId="19">'[1]ΛΜΟΣ ΕΚΜΕΤΑΛΛΕΥΣΗΣ'!$C$38</definedName>
    <definedName name="ΑΠΦ1">'[1]ΛΜΟΣ ΕΚΜΕΤΑΛΛΕΥΣΗΣ'!$C$38</definedName>
    <definedName name="ΑΠΦ2" localSheetId="4">'[4]ΛΜΟΣ ΕΚΜΕΤΑΛΛΕΥΣΗΣ'!$D$38</definedName>
    <definedName name="ΑΠΦ2" localSheetId="3">'[4]ΛΜΟΣ ΕΚΜΕΤΑΛΛΕΥΣΗΣ'!$D$38</definedName>
    <definedName name="ΑΠΦ2" localSheetId="2">'[4]ΛΜΟΣ ΕΚΜΕΤΑΛΛΕΥΣΗΣ'!$D$38</definedName>
    <definedName name="ΑΠΦ2" localSheetId="20">'[4]ΛΜΟΣ ΕΚΜΕΤΑΛΛΕΥΣΗΣ'!$D$38</definedName>
    <definedName name="ΑΠΦ2" localSheetId="19">'[4]ΛΜΟΣ ΕΚΜΕΤΑΛΛΕΥΣΗΣ'!$D$38</definedName>
    <definedName name="ΑΠΦ2">'[4]ΛΜΟΣ ΕΚΜΕΤΑΛΛΕΥΣΗΣ'!$D$38</definedName>
    <definedName name="ΑΠΦ3" localSheetId="4">'[1]ΛΜΟΣ ΕΚΜΕΤΑΛΛΕΥΣΗΣ'!$E$38</definedName>
    <definedName name="ΑΠΦ3" localSheetId="3">'[1]ΛΜΟΣ ΕΚΜΕΤΑΛΛΕΥΣΗΣ'!$E$38</definedName>
    <definedName name="ΑΠΦ3" localSheetId="2">'[1]ΛΜΟΣ ΕΚΜΕΤΑΛΛΕΥΣΗΣ'!$E$38</definedName>
    <definedName name="ΑΠΦ3" localSheetId="20">'[1]ΛΜΟΣ ΕΚΜΕΤΑΛΛΕΥΣΗΣ'!$E$38</definedName>
    <definedName name="ΑΠΦ3" localSheetId="19">'[1]ΛΜΟΣ ΕΚΜΕΤΑΛΛΕΥΣΗΣ'!$E$38</definedName>
    <definedName name="ΑΠΦ3">'[1]ΛΜΟΣ ΕΚΜΕΤΑΛΛΕΥΣΗΣ'!$E$38</definedName>
    <definedName name="ΑΠΦ4" localSheetId="4">'[1]ΛΜΟΣ ΕΚΜΕΤΑΛΛΕΥΣΗΣ'!$F$38</definedName>
    <definedName name="ΑΠΦ4" localSheetId="3">'[1]ΛΜΟΣ ΕΚΜΕΤΑΛΛΕΥΣΗΣ'!$F$38</definedName>
    <definedName name="ΑΠΦ4" localSheetId="2">'[1]ΛΜΟΣ ΕΚΜΕΤΑΛΛΕΥΣΗΣ'!$F$38</definedName>
    <definedName name="ΑΠΦ4" localSheetId="20">'[1]ΛΜΟΣ ΕΚΜΕΤΑΛΛΕΥΣΗΣ'!$F$38</definedName>
    <definedName name="ΑΠΦ4" localSheetId="19">'[1]ΛΜΟΣ ΕΚΜΕΤΑΛΛΕΥΣΗΣ'!$F$38</definedName>
    <definedName name="ΑΠΦ4">'[1]ΛΜΟΣ ΕΚΜΕΤΑΛΛΕΥΣΗΣ'!$F$38</definedName>
    <definedName name="ΑΠΦ5" localSheetId="4">'[1]ΛΜΟΣ ΕΚΜΕΤΑΛΛΕΥΣΗΣ'!$G$38</definedName>
    <definedName name="ΑΠΦ5" localSheetId="3">'[1]ΛΜΟΣ ΕΚΜΕΤΑΛΛΕΥΣΗΣ'!$G$38</definedName>
    <definedName name="ΑΠΦ5" localSheetId="2">'[1]ΛΜΟΣ ΕΚΜΕΤΑΛΛΕΥΣΗΣ'!$G$38</definedName>
    <definedName name="ΑΠΦ5" localSheetId="20">'[1]ΛΜΟΣ ΕΚΜΕΤΑΛΛΕΥΣΗΣ'!$G$38</definedName>
    <definedName name="ΑΠΦ5" localSheetId="19">'[1]ΛΜΟΣ ΕΚΜΕΤΑΛΛΕΥΣΗΣ'!$G$38</definedName>
    <definedName name="ΑΠΦ5">'[1]ΛΜΟΣ ΕΚΜΕΤΑΛΛΕΥΣΗΣ'!$G$38</definedName>
    <definedName name="δ">#REF!</definedName>
    <definedName name="ΔΑ" localSheetId="4">'[3]σελ 1,2,3,4,5,6,7,9,10,11'!$L$431</definedName>
    <definedName name="ΔΑ" localSheetId="3">'[3]σελ 1,2,3,4,5,6,7,9,10,11'!$L$431</definedName>
    <definedName name="ΔΑ" localSheetId="2">'[3]σελ 1,2,3,4,5,6,7,9,10,11'!$L$431</definedName>
    <definedName name="ΔΑ" localSheetId="20">'[3]σελ 1,2,3,4,5,6,7,9,10,11'!$L$431</definedName>
    <definedName name="ΔΑ" localSheetId="19">'[3]σελ 1,2,3,4,5,6,7,9,10,11'!$L$431</definedName>
    <definedName name="ΔΑ">'[3]σελ 1,2,3,4,5,6,7,9,10,11'!$L$431</definedName>
    <definedName name="δδδδδ" localSheetId="21">#REF!</definedName>
    <definedName name="δδδδδ" localSheetId="9">#REF!</definedName>
    <definedName name="δδδδδ" localSheetId="10">#REF!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1">'[5]Sheet1'!#REF!</definedName>
    <definedName name="Δρχ" localSheetId="4">'[5]Sheet1'!#REF!</definedName>
    <definedName name="Δρχ" localSheetId="3">'[5]Sheet1'!#REF!</definedName>
    <definedName name="Δρχ" localSheetId="9">'[5]Sheet1'!#REF!</definedName>
    <definedName name="Δρχ" localSheetId="2">'[5]Sheet1'!#REF!</definedName>
    <definedName name="Δρχ" localSheetId="10">'[5]Sheet1'!#REF!</definedName>
    <definedName name="Δρχ" localSheetId="20">'[5]Sheet1'!#REF!</definedName>
    <definedName name="Δρχ" localSheetId="19">'[5]Sheet1'!#REF!</definedName>
    <definedName name="Δρχ">'[5]Sheet1'!#REF!</definedName>
    <definedName name="ΕΠ" localSheetId="4">'[3]σελ 1,2,3,4,5,6,7,9,10,11'!$L$440</definedName>
    <definedName name="ΕΠ" localSheetId="3">'[3]σελ 1,2,3,4,5,6,7,9,10,11'!$L$440</definedName>
    <definedName name="ΕΠ" localSheetId="2">'[3]σελ 1,2,3,4,5,6,7,9,10,11'!$L$440</definedName>
    <definedName name="ΕΠ" localSheetId="20">'[3]σελ 1,2,3,4,5,6,7,9,10,11'!$L$440</definedName>
    <definedName name="ΕΠ" localSheetId="19">'[3]σελ 1,2,3,4,5,6,7,9,10,11'!$L$440</definedName>
    <definedName name="ΕΠ">'[3]σελ 1,2,3,4,5,6,7,9,10,11'!$L$440</definedName>
    <definedName name="ΕΠΙΤΟΚΙΟ_ΠΡΟΕΞΟΦΛΗΣΗΣ" localSheetId="21">#REF!</definedName>
    <definedName name="ΕΠΙΤΟΚΙΟ_ΠΡΟΕΞΟΦΛΗΣΗΣ" localSheetId="9">#REF!</definedName>
    <definedName name="ΕΠΙΤΟΚΙΟ_ΠΡΟΕΞΟΦΛΗΣΗΣ" localSheetId="10">#REF!</definedName>
    <definedName name="ΕΠΙΤΟΚΙΟ_ΠΡΟΕΞΟΦΛΗΣΗΣ">#REF!</definedName>
    <definedName name="εσσ1" localSheetId="4">#REF!</definedName>
    <definedName name="εσσ1" localSheetId="3">#REF!</definedName>
    <definedName name="εσσ1" localSheetId="2">#REF!</definedName>
    <definedName name="εσσ1" localSheetId="20">#REF!</definedName>
    <definedName name="εσσ1" localSheetId="19">#REF!</definedName>
    <definedName name="εσσ1">#REF!</definedName>
    <definedName name="εσσ2" localSheetId="4">#REF!</definedName>
    <definedName name="εσσ2" localSheetId="3">#REF!</definedName>
    <definedName name="εσσ2" localSheetId="2">#REF!</definedName>
    <definedName name="εσσ2" localSheetId="20">#REF!</definedName>
    <definedName name="εσσ2" localSheetId="19">#REF!</definedName>
    <definedName name="εσσ2">#REF!</definedName>
    <definedName name="εσσ3" localSheetId="4">#REF!</definedName>
    <definedName name="εσσ3" localSheetId="3">#REF!</definedName>
    <definedName name="εσσ3" localSheetId="2">#REF!</definedName>
    <definedName name="εσσ3" localSheetId="20">#REF!</definedName>
    <definedName name="εσσ3" localSheetId="19">#REF!</definedName>
    <definedName name="εσσ3">#REF!</definedName>
    <definedName name="εσσ4" localSheetId="4">#REF!</definedName>
    <definedName name="εσσ4" localSheetId="3">#REF!</definedName>
    <definedName name="εσσ4" localSheetId="2">#REF!</definedName>
    <definedName name="εσσ4" localSheetId="20">#REF!</definedName>
    <definedName name="εσσ4" localSheetId="19">#REF!</definedName>
    <definedName name="εσσ4">#REF!</definedName>
    <definedName name="εσσ5" localSheetId="4">#REF!</definedName>
    <definedName name="εσσ5" localSheetId="3">#REF!</definedName>
    <definedName name="εσσ5" localSheetId="2">#REF!</definedName>
    <definedName name="εσσ5" localSheetId="20">#REF!</definedName>
    <definedName name="εσσ5" localSheetId="19">#REF!</definedName>
    <definedName name="εσσ5">#REF!</definedName>
    <definedName name="ΕΤΗΣΙΑ_ΔΑΠΑΝΗ" localSheetId="4">#REF!</definedName>
    <definedName name="ΕΤΗΣΙΑ_ΔΑΠΑΝΗ" localSheetId="3">#REF!</definedName>
    <definedName name="ΕΤΗΣΙΑ_ΔΑΠΑΝΗ" localSheetId="2">#REF!</definedName>
    <definedName name="ΕΤΗΣΙΑ_ΔΑΠΑΝΗ" localSheetId="20">#REF!</definedName>
    <definedName name="ΕΤΗΣΙΑ_ΔΑΠΑΝΗ" localSheetId="19">#REF!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4">'[3]σελ 1,2,3,4,5,6,7,9,10,11'!$L$413</definedName>
    <definedName name="ΙΣ" localSheetId="3">'[3]σελ 1,2,3,4,5,6,7,9,10,11'!$L$413</definedName>
    <definedName name="ΙΣ" localSheetId="2">'[3]σελ 1,2,3,4,5,6,7,9,10,11'!$L$413</definedName>
    <definedName name="ΙΣ" localSheetId="20">'[3]σελ 1,2,3,4,5,6,7,9,10,11'!$L$413</definedName>
    <definedName name="ΙΣ" localSheetId="19">'[3]σελ 1,2,3,4,5,6,7,9,10,11'!$L$413</definedName>
    <definedName name="ΙΣ">'[3]σελ 1,2,3,4,5,6,7,9,10,11'!$L$413</definedName>
    <definedName name="Κ1" localSheetId="4">'[2]ΣΥΝΟΛΙΚΟΣ ΠΙΝΑΚΑΣ ΕΣΟΔΩΝ'!$C$18</definedName>
    <definedName name="Κ1" localSheetId="3">'[2]ΣΥΝΟΛΙΚΟΣ ΠΙΝΑΚΑΣ ΕΣΟΔΩΝ'!$C$18</definedName>
    <definedName name="Κ1" localSheetId="2">'[2]ΣΥΝΟΛΙΚΟΣ ΠΙΝΑΚΑΣ ΕΣΟΔΩΝ'!$C$18</definedName>
    <definedName name="Κ1" localSheetId="20">'[2]ΣΥΝΟΛΙΚΟΣ ΠΙΝΑΚΑΣ ΕΣΟΔΩΝ'!$C$18</definedName>
    <definedName name="Κ1" localSheetId="19">'[2]ΣΥΝΟΛΙΚΟΣ ΠΙΝΑΚΑΣ ΕΣΟΔΩΝ'!$C$18</definedName>
    <definedName name="Κ1">'[2]ΣΥΝΟΛΙΚΟΣ ΠΙΝΑΚΑΣ ΕΣΟΔΩΝ'!$C$18</definedName>
    <definedName name="Κ2" localSheetId="4">'[2]ΣΥΝΟΛΙΚΟΣ ΠΙΝΑΚΑΣ ΕΣΟΔΩΝ'!$D$18</definedName>
    <definedName name="Κ2" localSheetId="3">'[2]ΣΥΝΟΛΙΚΟΣ ΠΙΝΑΚΑΣ ΕΣΟΔΩΝ'!$D$18</definedName>
    <definedName name="Κ2" localSheetId="2">'[2]ΣΥΝΟΛΙΚΟΣ ΠΙΝΑΚΑΣ ΕΣΟΔΩΝ'!$D$18</definedName>
    <definedName name="Κ2" localSheetId="20">'[2]ΣΥΝΟΛΙΚΟΣ ΠΙΝΑΚΑΣ ΕΣΟΔΩΝ'!$D$18</definedName>
    <definedName name="Κ2" localSheetId="19">'[2]ΣΥΝΟΛΙΚΟΣ ΠΙΝΑΚΑΣ ΕΣΟΔΩΝ'!$D$18</definedName>
    <definedName name="Κ2">'[2]ΣΥΝΟΛΙΚΟΣ ΠΙΝΑΚΑΣ ΕΣΟΔΩΝ'!$D$18</definedName>
    <definedName name="Κ3" localSheetId="4">'[2]ΣΥΝΟΛΙΚΟΣ ΠΙΝΑΚΑΣ ΕΣΟΔΩΝ'!$E$18</definedName>
    <definedName name="Κ3" localSheetId="3">'[2]ΣΥΝΟΛΙΚΟΣ ΠΙΝΑΚΑΣ ΕΣΟΔΩΝ'!$E$18</definedName>
    <definedName name="Κ3" localSheetId="2">'[2]ΣΥΝΟΛΙΚΟΣ ΠΙΝΑΚΑΣ ΕΣΟΔΩΝ'!$E$18</definedName>
    <definedName name="Κ3" localSheetId="20">'[2]ΣΥΝΟΛΙΚΟΣ ΠΙΝΑΚΑΣ ΕΣΟΔΩΝ'!$E$18</definedName>
    <definedName name="Κ3" localSheetId="19">'[2]ΣΥΝΟΛΙΚΟΣ ΠΙΝΑΚΑΣ ΕΣΟΔΩΝ'!$E$18</definedName>
    <definedName name="Κ3">'[2]ΣΥΝΟΛΙΚΟΣ ΠΙΝΑΚΑΣ ΕΣΟΔΩΝ'!$E$18</definedName>
    <definedName name="Κ4" localSheetId="4">'[2]ΣΥΝΟΛΙΚΟΣ ΠΙΝΑΚΑΣ ΕΣΟΔΩΝ'!$F$18</definedName>
    <definedName name="Κ4" localSheetId="3">'[2]ΣΥΝΟΛΙΚΟΣ ΠΙΝΑΚΑΣ ΕΣΟΔΩΝ'!$F$18</definedName>
    <definedName name="Κ4" localSheetId="2">'[2]ΣΥΝΟΛΙΚΟΣ ΠΙΝΑΚΑΣ ΕΣΟΔΩΝ'!$F$18</definedName>
    <definedName name="Κ4" localSheetId="20">'[2]ΣΥΝΟΛΙΚΟΣ ΠΙΝΑΚΑΣ ΕΣΟΔΩΝ'!$F$18</definedName>
    <definedName name="Κ4" localSheetId="19">'[2]ΣΥΝΟΛΙΚΟΣ ΠΙΝΑΚΑΣ ΕΣΟΔΩΝ'!$F$18</definedName>
    <definedName name="Κ4">'[2]ΣΥΝΟΛΙΚΟΣ ΠΙΝΑΚΑΣ ΕΣΟΔΩΝ'!$F$18</definedName>
    <definedName name="Κ5" localSheetId="4">'[2]ΣΥΝΟΛΙΚΟΣ ΠΙΝΑΚΑΣ ΕΣΟΔΩΝ'!$G$18</definedName>
    <definedName name="Κ5" localSheetId="3">'[2]ΣΥΝΟΛΙΚΟΣ ΠΙΝΑΚΑΣ ΕΣΟΔΩΝ'!$G$18</definedName>
    <definedName name="Κ5" localSheetId="2">'[2]ΣΥΝΟΛΙΚΟΣ ΠΙΝΑΚΑΣ ΕΣΟΔΩΝ'!$G$18</definedName>
    <definedName name="Κ5" localSheetId="20">'[2]ΣΥΝΟΛΙΚΟΣ ΠΙΝΑΚΑΣ ΕΣΟΔΩΝ'!$G$18</definedName>
    <definedName name="Κ5" localSheetId="19">'[2]ΣΥΝΟΛΙΚΟΣ ΠΙΝΑΚΑΣ ΕΣΟΔΩΝ'!$G$18</definedName>
    <definedName name="Κ5">'[2]ΣΥΝΟΛΙΚΟΣ ΠΙΝΑΚΑΣ ΕΣΟΔΩΝ'!$G$18</definedName>
    <definedName name="ΚΑ1" localSheetId="4">'[4]ΛΜΟΣ ΕΚΜΕΤΑΛΛΕΥΣΗΣ'!$C$42</definedName>
    <definedName name="ΚΑ1" localSheetId="3">'[4]ΛΜΟΣ ΕΚΜΕΤΑΛΛΕΥΣΗΣ'!$C$42</definedName>
    <definedName name="ΚΑ1" localSheetId="2">'[4]ΛΜΟΣ ΕΚΜΕΤΑΛΛΕΥΣΗΣ'!$C$42</definedName>
    <definedName name="ΚΑ1" localSheetId="20">'[4]ΛΜΟΣ ΕΚΜΕΤΑΛΛΕΥΣΗΣ'!$C$42</definedName>
    <definedName name="ΚΑ1" localSheetId="19">'[4]ΛΜΟΣ ΕΚΜΕΤΑΛΛΕΥΣΗΣ'!$C$42</definedName>
    <definedName name="ΚΑ1">'[4]ΛΜΟΣ ΕΚΜΕΤΑΛΛΕΥΣΗΣ'!$C$42</definedName>
    <definedName name="ΚΑ2" localSheetId="4">'[4]ΛΜΟΣ ΕΚΜΕΤΑΛΛΕΥΣΗΣ'!$D$42</definedName>
    <definedName name="ΚΑ2" localSheetId="3">'[4]ΛΜΟΣ ΕΚΜΕΤΑΛΛΕΥΣΗΣ'!$D$42</definedName>
    <definedName name="ΚΑ2" localSheetId="2">'[4]ΛΜΟΣ ΕΚΜΕΤΑΛΛΕΥΣΗΣ'!$D$42</definedName>
    <definedName name="ΚΑ2" localSheetId="20">'[4]ΛΜΟΣ ΕΚΜΕΤΑΛΛΕΥΣΗΣ'!$D$42</definedName>
    <definedName name="ΚΑ2" localSheetId="19">'[4]ΛΜΟΣ ΕΚΜΕΤΑΛΛΕΥΣΗΣ'!$D$42</definedName>
    <definedName name="ΚΑ2">'[4]ΛΜΟΣ ΕΚΜΕΤΑΛΛΕΥΣΗΣ'!$D$42</definedName>
    <definedName name="ΚΑ3" localSheetId="4">'[4]ΛΜΟΣ ΕΚΜΕΤΑΛΛΕΥΣΗΣ'!$E$42</definedName>
    <definedName name="ΚΑ3" localSheetId="3">'[4]ΛΜΟΣ ΕΚΜΕΤΑΛΛΕΥΣΗΣ'!$E$42</definedName>
    <definedName name="ΚΑ3" localSheetId="2">'[4]ΛΜΟΣ ΕΚΜΕΤΑΛΛΕΥΣΗΣ'!$E$42</definedName>
    <definedName name="ΚΑ3" localSheetId="20">'[4]ΛΜΟΣ ΕΚΜΕΤΑΛΛΕΥΣΗΣ'!$E$42</definedName>
    <definedName name="ΚΑ3" localSheetId="19">'[4]ΛΜΟΣ ΕΚΜΕΤΑΛΛΕΥΣΗΣ'!$E$42</definedName>
    <definedName name="ΚΑ3">'[4]ΛΜΟΣ ΕΚΜΕΤΑΛΛΕΥΣΗΣ'!$E$42</definedName>
    <definedName name="ΚΑ4" localSheetId="4">'[4]ΛΜΟΣ ΕΚΜΕΤΑΛΛΕΥΣΗΣ'!$F$42</definedName>
    <definedName name="ΚΑ4" localSheetId="3">'[4]ΛΜΟΣ ΕΚΜΕΤΑΛΛΕΥΣΗΣ'!$F$42</definedName>
    <definedName name="ΚΑ4" localSheetId="2">'[4]ΛΜΟΣ ΕΚΜΕΤΑΛΛΕΥΣΗΣ'!$F$42</definedName>
    <definedName name="ΚΑ4" localSheetId="20">'[4]ΛΜΟΣ ΕΚΜΕΤΑΛΛΕΥΣΗΣ'!$F$42</definedName>
    <definedName name="ΚΑ4" localSheetId="19">'[4]ΛΜΟΣ ΕΚΜΕΤΑΛΛΕΥΣΗΣ'!$F$42</definedName>
    <definedName name="ΚΑ4">'[4]ΛΜΟΣ ΕΚΜΕΤΑΛΛΕΥΣΗΣ'!$F$42</definedName>
    <definedName name="ΚΑ5" localSheetId="4">'[4]ΛΜΟΣ ΕΚΜΕΤΑΛΛΕΥΣΗΣ'!$G$42</definedName>
    <definedName name="ΚΑ5" localSheetId="3">'[4]ΛΜΟΣ ΕΚΜΕΤΑΛΛΕΥΣΗΣ'!$G$42</definedName>
    <definedName name="ΚΑ5" localSheetId="2">'[4]ΛΜΟΣ ΕΚΜΕΤΑΛΛΕΥΣΗΣ'!$G$42</definedName>
    <definedName name="ΚΑ5" localSheetId="20">'[4]ΛΜΟΣ ΕΚΜΕΤΑΛΛΕΥΣΗΣ'!$G$42</definedName>
    <definedName name="ΚΑ5" localSheetId="19">'[4]ΛΜΟΣ ΕΚΜΕΤΑΛΛΕΥΣΗΣ'!$G$42</definedName>
    <definedName name="ΚΑ5">'[4]ΛΜΟΣ ΕΚΜΕΤΑΛΛΕΥΣΗΣ'!$G$42</definedName>
    <definedName name="ΚΛ" localSheetId="4">'[1]ΕΣΟΔΑ ΔΙΑΝΥΚΤ'!$AE$9</definedName>
    <definedName name="ΚΛ" localSheetId="3">'[1]ΕΣΟΔΑ ΔΙΑΝΥΚΤ'!$AE$9</definedName>
    <definedName name="ΚΛ" localSheetId="2">'[1]ΕΣΟΔΑ ΔΙΑΝΥΚΤ'!$AE$9</definedName>
    <definedName name="ΚΛ" localSheetId="20">'[1]ΕΣΟΔΑ ΔΙΑΝΥΚΤ'!$AE$9</definedName>
    <definedName name="ΚΛ" localSheetId="19">'[1]ΕΣΟΔΑ ΔΙΑΝΥΚΤ'!$AE$9</definedName>
    <definedName name="ΚΛ">'[1]ΕΣΟΔΑ ΔΙΑΝΥΚΤ'!$AE$9</definedName>
    <definedName name="κν1">#REF!</definedName>
    <definedName name="κν2">#REF!</definedName>
    <definedName name="κν3">#REF!</definedName>
    <definedName name="κν4">#REF!</definedName>
    <definedName name="κν5">#REF!</definedName>
    <definedName name="ΚΥΛ1" localSheetId="4">'[2]ΕΣΟΔ ΕΣΤΙΑΣΗΣ'!$F$63</definedName>
    <definedName name="ΚΥΛ1" localSheetId="3">'[2]ΕΣΟΔ ΕΣΤΙΑΣΗΣ'!$F$63</definedName>
    <definedName name="ΚΥΛ1" localSheetId="2">'[2]ΕΣΟΔ ΕΣΤΙΑΣΗΣ'!$F$63</definedName>
    <definedName name="ΚΥΛ1" localSheetId="20">'[2]ΕΣΟΔ ΕΣΤΙΑΣΗΣ'!$F$63</definedName>
    <definedName name="ΚΥΛ1" localSheetId="19">'[2]ΕΣΟΔ ΕΣΤΙΑΣΗΣ'!$F$63</definedName>
    <definedName name="ΚΥΛ1">'[2]ΕΣΟΔ ΕΣΤΙΑΣΗΣ'!$F$63</definedName>
    <definedName name="ΚΥΛ2" localSheetId="4">'[2]ΕΣΟΔ ΕΣΤΙΑΣΗΣ'!$I$63</definedName>
    <definedName name="ΚΥΛ2" localSheetId="3">'[2]ΕΣΟΔ ΕΣΤΙΑΣΗΣ'!$I$63</definedName>
    <definedName name="ΚΥΛ2" localSheetId="2">'[2]ΕΣΟΔ ΕΣΤΙΑΣΗΣ'!$I$63</definedName>
    <definedName name="ΚΥΛ2" localSheetId="20">'[2]ΕΣΟΔ ΕΣΤΙΑΣΗΣ'!$I$63</definedName>
    <definedName name="ΚΥΛ2" localSheetId="19">'[2]ΕΣΟΔ ΕΣΤΙΑΣΗΣ'!$I$63</definedName>
    <definedName name="ΚΥΛ2">'[2]ΕΣΟΔ ΕΣΤΙΑΣΗΣ'!$I$63</definedName>
    <definedName name="ΚΥΛ3" localSheetId="4">'[2]ΕΣΟΔ ΕΣΤΙΑΣΗΣ'!$L$63</definedName>
    <definedName name="ΚΥΛ3" localSheetId="3">'[2]ΕΣΟΔ ΕΣΤΙΑΣΗΣ'!$L$63</definedName>
    <definedName name="ΚΥΛ3" localSheetId="2">'[2]ΕΣΟΔ ΕΣΤΙΑΣΗΣ'!$L$63</definedName>
    <definedName name="ΚΥΛ3" localSheetId="20">'[2]ΕΣΟΔ ΕΣΤΙΑΣΗΣ'!$L$63</definedName>
    <definedName name="ΚΥΛ3" localSheetId="19">'[2]ΕΣΟΔ ΕΣΤΙΑΣΗΣ'!$L$63</definedName>
    <definedName name="ΚΥΛ3">'[2]ΕΣΟΔ ΕΣΤΙΑΣΗΣ'!$L$63</definedName>
    <definedName name="ΚΥΛ4" localSheetId="4">'[2]ΕΣΟΔ ΕΣΤΙΑΣΗΣ'!$O$63</definedName>
    <definedName name="ΚΥΛ4" localSheetId="3">'[2]ΕΣΟΔ ΕΣΤΙΑΣΗΣ'!$O$63</definedName>
    <definedName name="ΚΥΛ4" localSheetId="2">'[2]ΕΣΟΔ ΕΣΤΙΑΣΗΣ'!$O$63</definedName>
    <definedName name="ΚΥΛ4" localSheetId="20">'[2]ΕΣΟΔ ΕΣΤΙΑΣΗΣ'!$O$63</definedName>
    <definedName name="ΚΥΛ4" localSheetId="19">'[2]ΕΣΟΔ ΕΣΤΙΑΣΗΣ'!$O$63</definedName>
    <definedName name="ΚΥΛ4">'[2]ΕΣΟΔ ΕΣΤΙΑΣΗΣ'!$O$63</definedName>
    <definedName name="ΚΥΛ5" localSheetId="4">'[2]ΕΣΟΔ ΕΣΤΙΑΣΗΣ'!$R$63</definedName>
    <definedName name="ΚΥΛ5" localSheetId="3">'[2]ΕΣΟΔ ΕΣΤΙΑΣΗΣ'!$R$63</definedName>
    <definedName name="ΚΥΛ5" localSheetId="2">'[2]ΕΣΟΔ ΕΣΤΙΑΣΗΣ'!$R$63</definedName>
    <definedName name="ΚΥΛ5" localSheetId="20">'[2]ΕΣΟΔ ΕΣΤΙΑΣΗΣ'!$R$63</definedName>
    <definedName name="ΚΥΛ5" localSheetId="19">'[2]ΕΣΟΔ ΕΣΤΙΑΣΗΣ'!$R$63</definedName>
    <definedName name="ΚΥΛ5">'[2]ΕΣΟΔ ΕΣΤΙΑΣΗΣ'!$R$63</definedName>
    <definedName name="με1" localSheetId="4">'[3]ΓΕΝ ΠΙΝΑΚΑΣ ΑΜΟΙΒΩΝ'!$G$120</definedName>
    <definedName name="με1" localSheetId="3">'[3]ΓΕΝ ΠΙΝΑΚΑΣ ΑΜΟΙΒΩΝ'!$G$120</definedName>
    <definedName name="με1" localSheetId="2">'[3]ΓΕΝ ΠΙΝΑΚΑΣ ΑΜΟΙΒΩΝ'!$G$120</definedName>
    <definedName name="με1" localSheetId="20">'[3]ΓΕΝ ΠΙΝΑΚΑΣ ΑΜΟΙΒΩΝ'!$G$120</definedName>
    <definedName name="με1" localSheetId="19">'[3]ΓΕΝ ΠΙΝΑΚΑΣ ΑΜΟΙΒΩΝ'!$G$120</definedName>
    <definedName name="με1">'[3]ΓΕΝ ΠΙΝΑΚΑΣ ΑΜΟΙΒΩΝ'!$G$120</definedName>
    <definedName name="με2" localSheetId="4">'[3]ΓΕΝ ΠΙΝΑΚΑΣ ΑΜΟΙΒΩΝ'!$G$121</definedName>
    <definedName name="με2" localSheetId="3">'[3]ΓΕΝ ΠΙΝΑΚΑΣ ΑΜΟΙΒΩΝ'!$G$121</definedName>
    <definedName name="με2" localSheetId="2">'[3]ΓΕΝ ΠΙΝΑΚΑΣ ΑΜΟΙΒΩΝ'!$G$121</definedName>
    <definedName name="με2" localSheetId="20">'[3]ΓΕΝ ΠΙΝΑΚΑΣ ΑΜΟΙΒΩΝ'!$G$121</definedName>
    <definedName name="με2" localSheetId="19">'[3]ΓΕΝ ΠΙΝΑΚΑΣ ΑΜΟΙΒΩΝ'!$G$121</definedName>
    <definedName name="με2">'[3]ΓΕΝ ΠΙΝΑΚΑΣ ΑΜΟΙΒΩΝ'!$G$121</definedName>
    <definedName name="με3" localSheetId="4">'[3]ΓΕΝ ΠΙΝΑΚΑΣ ΑΜΟΙΒΩΝ'!$G$122</definedName>
    <definedName name="με3" localSheetId="3">'[3]ΓΕΝ ΠΙΝΑΚΑΣ ΑΜΟΙΒΩΝ'!$G$122</definedName>
    <definedName name="με3" localSheetId="2">'[3]ΓΕΝ ΠΙΝΑΚΑΣ ΑΜΟΙΒΩΝ'!$G$122</definedName>
    <definedName name="με3" localSheetId="20">'[3]ΓΕΝ ΠΙΝΑΚΑΣ ΑΜΟΙΒΩΝ'!$G$122</definedName>
    <definedName name="με3" localSheetId="19">'[3]ΓΕΝ ΠΙΝΑΚΑΣ ΑΜΟΙΒΩΝ'!$G$122</definedName>
    <definedName name="με3">'[3]ΓΕΝ ΠΙΝΑΚΑΣ ΑΜΟΙΒΩΝ'!$G$122</definedName>
    <definedName name="με4" localSheetId="4">'[3]ΓΕΝ ΠΙΝΑΚΑΣ ΑΜΟΙΒΩΝ'!$G$123</definedName>
    <definedName name="με4" localSheetId="3">'[3]ΓΕΝ ΠΙΝΑΚΑΣ ΑΜΟΙΒΩΝ'!$G$123</definedName>
    <definedName name="με4" localSheetId="2">'[3]ΓΕΝ ΠΙΝΑΚΑΣ ΑΜΟΙΒΩΝ'!$G$123</definedName>
    <definedName name="με4" localSheetId="20">'[3]ΓΕΝ ΠΙΝΑΚΑΣ ΑΜΟΙΒΩΝ'!$G$123</definedName>
    <definedName name="με4" localSheetId="19">'[3]ΓΕΝ ΠΙΝΑΚΑΣ ΑΜΟΙΒΩΝ'!$G$123</definedName>
    <definedName name="με4">'[3]ΓΕΝ ΠΙΝΑΚΑΣ ΑΜΟΙΒΩΝ'!$G$123</definedName>
    <definedName name="με5" localSheetId="4">'[3]ΓΕΝ ΠΙΝΑΚΑΣ ΑΜΟΙΒΩΝ'!$G$124</definedName>
    <definedName name="με5" localSheetId="3">'[3]ΓΕΝ ΠΙΝΑΚΑΣ ΑΜΟΙΒΩΝ'!$G$124</definedName>
    <definedName name="με5" localSheetId="2">'[3]ΓΕΝ ΠΙΝΑΚΑΣ ΑΜΟΙΒΩΝ'!$G$124</definedName>
    <definedName name="με5" localSheetId="20">'[3]ΓΕΝ ΠΙΝΑΚΑΣ ΑΜΟΙΒΩΝ'!$G$124</definedName>
    <definedName name="με5" localSheetId="19">'[3]ΓΕΝ ΠΙΝΑΚΑΣ ΑΜΟΙΒΩΝ'!$G$124</definedName>
    <definedName name="με5">'[3]ΓΕΝ ΠΙΝΑΚΑΣ ΑΜΟΙΒΩΝ'!$G$124</definedName>
    <definedName name="μερισμ">#REF!</definedName>
    <definedName name="ΜΕΣΗ_ΤΙΜΗ_ΑΞΙΑΣ_ΕΠΙΧΕΙΡΗΣΗΣ" localSheetId="21">#REF!</definedName>
    <definedName name="ΜΕΣΗ_ΤΙΜΗ_ΑΞΙΑΣ_ΕΠΙΧΕΙΡΗΣΗΣ" localSheetId="9">#REF!</definedName>
    <definedName name="ΜΕΣΗ_ΤΙΜΗ_ΑΞΙΑΣ_ΕΠΙΧΕΙΡΗΣΗΣ" localSheetId="10">#REF!</definedName>
    <definedName name="ΜΕΣΗ_ΤΙΜΗ_ΑΞΙΑΣ_ΕΠΙΧΕΙΡΗΣΗΣ">#REF!</definedName>
    <definedName name="μισθ1" localSheetId="4">'[2]ΓΕΝ ΠΙΝΑΚΑΣ ΑΜΟΙΒΩΝ'!$C$106</definedName>
    <definedName name="μισθ1" localSheetId="3">'[2]ΓΕΝ ΠΙΝΑΚΑΣ ΑΜΟΙΒΩΝ'!$C$106</definedName>
    <definedName name="μισθ1" localSheetId="2">'[2]ΓΕΝ ΠΙΝΑΚΑΣ ΑΜΟΙΒΩΝ'!$C$106</definedName>
    <definedName name="μισθ1" localSheetId="20">'[2]ΓΕΝ ΠΙΝΑΚΑΣ ΑΜΟΙΒΩΝ'!$C$106</definedName>
    <definedName name="μισθ1" localSheetId="19">'[2]ΓΕΝ ΠΙΝΑΚΑΣ ΑΜΟΙΒΩΝ'!$C$106</definedName>
    <definedName name="μισθ1">'[2]ΓΕΝ ΠΙΝΑΚΑΣ ΑΜΟΙΒΩΝ'!$C$106</definedName>
    <definedName name="μισθ2" localSheetId="4">'[2]ΓΕΝ ΠΙΝΑΚΑΣ ΑΜΟΙΒΩΝ'!$C$107</definedName>
    <definedName name="μισθ2" localSheetId="3">'[2]ΓΕΝ ΠΙΝΑΚΑΣ ΑΜΟΙΒΩΝ'!$C$107</definedName>
    <definedName name="μισθ2" localSheetId="2">'[2]ΓΕΝ ΠΙΝΑΚΑΣ ΑΜΟΙΒΩΝ'!$C$107</definedName>
    <definedName name="μισθ2" localSheetId="20">'[2]ΓΕΝ ΠΙΝΑΚΑΣ ΑΜΟΙΒΩΝ'!$C$107</definedName>
    <definedName name="μισθ2" localSheetId="19">'[2]ΓΕΝ ΠΙΝΑΚΑΣ ΑΜΟΙΒΩΝ'!$C$107</definedName>
    <definedName name="μισθ2">'[2]ΓΕΝ ΠΙΝΑΚΑΣ ΑΜΟΙΒΩΝ'!$C$107</definedName>
    <definedName name="μισθ3" localSheetId="4">'[2]ΓΕΝ ΠΙΝΑΚΑΣ ΑΜΟΙΒΩΝ'!$C$108</definedName>
    <definedName name="μισθ3" localSheetId="3">'[2]ΓΕΝ ΠΙΝΑΚΑΣ ΑΜΟΙΒΩΝ'!$C$108</definedName>
    <definedName name="μισθ3" localSheetId="2">'[2]ΓΕΝ ΠΙΝΑΚΑΣ ΑΜΟΙΒΩΝ'!$C$108</definedName>
    <definedName name="μισθ3" localSheetId="20">'[2]ΓΕΝ ΠΙΝΑΚΑΣ ΑΜΟΙΒΩΝ'!$C$108</definedName>
    <definedName name="μισθ3" localSheetId="19">'[2]ΓΕΝ ΠΙΝΑΚΑΣ ΑΜΟΙΒΩΝ'!$C$108</definedName>
    <definedName name="μισθ3">'[2]ΓΕΝ ΠΙΝΑΚΑΣ ΑΜΟΙΒΩΝ'!$C$108</definedName>
    <definedName name="μισθ4" localSheetId="4">'[2]ΓΕΝ ΠΙΝΑΚΑΣ ΑΜΟΙΒΩΝ'!$C$109</definedName>
    <definedName name="μισθ4" localSheetId="3">'[2]ΓΕΝ ΠΙΝΑΚΑΣ ΑΜΟΙΒΩΝ'!$C$109</definedName>
    <definedName name="μισθ4" localSheetId="2">'[2]ΓΕΝ ΠΙΝΑΚΑΣ ΑΜΟΙΒΩΝ'!$C$109</definedName>
    <definedName name="μισθ4" localSheetId="20">'[2]ΓΕΝ ΠΙΝΑΚΑΣ ΑΜΟΙΒΩΝ'!$C$109</definedName>
    <definedName name="μισθ4" localSheetId="19">'[2]ΓΕΝ ΠΙΝΑΚΑΣ ΑΜΟΙΒΩΝ'!$C$109</definedName>
    <definedName name="μισθ4">'[2]ΓΕΝ ΠΙΝΑΚΑΣ ΑΜΟΙΒΩΝ'!$C$109</definedName>
    <definedName name="μισθ5" localSheetId="4">'[2]ΓΕΝ ΠΙΝΑΚΑΣ ΑΜΟΙΒΩΝ'!$C$110</definedName>
    <definedName name="μισθ5" localSheetId="3">'[2]ΓΕΝ ΠΙΝΑΚΑΣ ΑΜΟΙΒΩΝ'!$C$110</definedName>
    <definedName name="μισθ5" localSheetId="2">'[2]ΓΕΝ ΠΙΝΑΚΑΣ ΑΜΟΙΒΩΝ'!$C$110</definedName>
    <definedName name="μισθ5" localSheetId="20">'[2]ΓΕΝ ΠΙΝΑΚΑΣ ΑΜΟΙΒΩΝ'!$C$110</definedName>
    <definedName name="μισθ5" localSheetId="19">'[2]ΓΕΝ ΠΙΝΑΚΑΣ ΑΜΟΙΒΩΝ'!$C$110</definedName>
    <definedName name="μισθ5">'[2]ΓΕΝ ΠΙΝΑΚΑΣ ΑΜΟΙΒΩΝ'!$C$110</definedName>
    <definedName name="μρ">#REF!</definedName>
    <definedName name="π">#REF!</definedName>
    <definedName name="ΠΔ" localSheetId="4">'[3]σελ 1,2,3,4,5,6,7,9,10,11'!$M$429</definedName>
    <definedName name="ΠΔ" localSheetId="3">'[3]σελ 1,2,3,4,5,6,7,9,10,11'!$M$429</definedName>
    <definedName name="ΠΔ" localSheetId="2">'[3]σελ 1,2,3,4,5,6,7,9,10,11'!$M$429</definedName>
    <definedName name="ΠΔ" localSheetId="20">'[3]σελ 1,2,3,4,5,6,7,9,10,11'!$M$429</definedName>
    <definedName name="ΠΔ" localSheetId="19">'[3]σελ 1,2,3,4,5,6,7,9,10,11'!$M$429</definedName>
    <definedName name="ΠΔ">'[3]σελ 1,2,3,4,5,6,7,9,10,11'!$M$429</definedName>
    <definedName name="ΠΕ" localSheetId="4">'[3]σελ 1,2,3,4,5,6,7,9,10,11'!$M$438</definedName>
    <definedName name="ΠΕ" localSheetId="3">'[3]σελ 1,2,3,4,5,6,7,9,10,11'!$M$438</definedName>
    <definedName name="ΠΕ" localSheetId="2">'[3]σελ 1,2,3,4,5,6,7,9,10,11'!$M$438</definedName>
    <definedName name="ΠΕ" localSheetId="20">'[3]σελ 1,2,3,4,5,6,7,9,10,11'!$M$438</definedName>
    <definedName name="ΠΕ" localSheetId="19">'[3]σελ 1,2,3,4,5,6,7,9,10,11'!$M$438</definedName>
    <definedName name="ΠΕ">'[3]σελ 1,2,3,4,5,6,7,9,10,11'!$M$438</definedName>
    <definedName name="πι" localSheetId="4">'[3]σελ 1,2,3,4,5,6,7,9,10,11'!$M$411</definedName>
    <definedName name="πι" localSheetId="3">'[3]σελ 1,2,3,4,5,6,7,9,10,11'!$M$411</definedName>
    <definedName name="πι" localSheetId="2">'[3]σελ 1,2,3,4,5,6,7,9,10,11'!$M$411</definedName>
    <definedName name="πι" localSheetId="20">'[3]σελ 1,2,3,4,5,6,7,9,10,11'!$M$411</definedName>
    <definedName name="πι" localSheetId="19">'[3]σελ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4">'[3]ΑΛΛΕΣ ΠΗΓΕΣ spa'!$Q$68</definedName>
    <definedName name="σπα1" localSheetId="3">'[3]ΑΛΛΕΣ ΠΗΓΕΣ spa'!$Q$68</definedName>
    <definedName name="σπα1" localSheetId="2">'[3]ΑΛΛΕΣ ΠΗΓΕΣ spa'!$Q$68</definedName>
    <definedName name="σπα1" localSheetId="20">'[3]ΑΛΛΕΣ ΠΗΓΕΣ spa'!$Q$68</definedName>
    <definedName name="σπα1" localSheetId="19">'[3]ΑΛΛΕΣ ΠΗΓΕΣ spa'!$Q$68</definedName>
    <definedName name="σπα1">'[3]ΑΛΛΕΣ ΠΗΓΕΣ spa'!$Q$68</definedName>
    <definedName name="σπα2" localSheetId="4">'[3]ΑΛΛΕΣ ΠΗΓΕΣ spa'!$Q$69</definedName>
    <definedName name="σπα2" localSheetId="3">'[3]ΑΛΛΕΣ ΠΗΓΕΣ spa'!$Q$69</definedName>
    <definedName name="σπα2" localSheetId="2">'[3]ΑΛΛΕΣ ΠΗΓΕΣ spa'!$Q$69</definedName>
    <definedName name="σπα2" localSheetId="20">'[3]ΑΛΛΕΣ ΠΗΓΕΣ spa'!$Q$69</definedName>
    <definedName name="σπα2" localSheetId="19">'[3]ΑΛΛΕΣ ΠΗΓΕΣ spa'!$Q$69</definedName>
    <definedName name="σπα2">'[3]ΑΛΛΕΣ ΠΗΓΕΣ spa'!$Q$69</definedName>
    <definedName name="σπα3" localSheetId="4">'[3]ΑΛΛΕΣ ΠΗΓΕΣ spa'!$Q$70</definedName>
    <definedName name="σπα3" localSheetId="3">'[3]ΑΛΛΕΣ ΠΗΓΕΣ spa'!$Q$70</definedName>
    <definedName name="σπα3" localSheetId="2">'[3]ΑΛΛΕΣ ΠΗΓΕΣ spa'!$Q$70</definedName>
    <definedName name="σπα3" localSheetId="20">'[3]ΑΛΛΕΣ ΠΗΓΕΣ spa'!$Q$70</definedName>
    <definedName name="σπα3" localSheetId="19">'[3]ΑΛΛΕΣ ΠΗΓΕΣ spa'!$Q$70</definedName>
    <definedName name="σπα3">'[3]ΑΛΛΕΣ ΠΗΓΕΣ spa'!$Q$70</definedName>
    <definedName name="σπα4" localSheetId="4">'[3]ΑΛΛΕΣ ΠΗΓΕΣ spa'!$Q$71</definedName>
    <definedName name="σπα4" localSheetId="3">'[3]ΑΛΛΕΣ ΠΗΓΕΣ spa'!$Q$71</definedName>
    <definedName name="σπα4" localSheetId="2">'[3]ΑΛΛΕΣ ΠΗΓΕΣ spa'!$Q$71</definedName>
    <definedName name="σπα4" localSheetId="20">'[3]ΑΛΛΕΣ ΠΗΓΕΣ spa'!$Q$71</definedName>
    <definedName name="σπα4" localSheetId="19">'[3]ΑΛΛΕΣ ΠΗΓΕΣ spa'!$Q$71</definedName>
    <definedName name="σπα4">'[3]ΑΛΛΕΣ ΠΗΓΕΣ spa'!$Q$71</definedName>
    <definedName name="σπα5" localSheetId="4">'[3]ΑΛΛΕΣ ΠΗΓΕΣ spa'!$Q$72</definedName>
    <definedName name="σπα5" localSheetId="3">'[3]ΑΛΛΕΣ ΠΗΓΕΣ spa'!$Q$72</definedName>
    <definedName name="σπα5" localSheetId="2">'[3]ΑΛΛΕΣ ΠΗΓΕΣ spa'!$Q$72</definedName>
    <definedName name="σπα5" localSheetId="20">'[3]ΑΛΛΕΣ ΠΗΓΕΣ spa'!$Q$72</definedName>
    <definedName name="σπα5" localSheetId="19">'[3]ΑΛΛΕΣ ΠΗΓΕΣ spa'!$Q$72</definedName>
    <definedName name="σπα5">'[3]ΑΛΛΕΣ ΠΗΓΕΣ spa'!$Q$72</definedName>
    <definedName name="σππ1" localSheetId="4">'[3]ΑΛΛΕΣ ΠΗΓΕΣ spa'!$Q$89</definedName>
    <definedName name="σππ1" localSheetId="3">'[3]ΑΛΛΕΣ ΠΗΓΕΣ spa'!$Q$89</definedName>
    <definedName name="σππ1" localSheetId="2">'[3]ΑΛΛΕΣ ΠΗΓΕΣ spa'!$Q$89</definedName>
    <definedName name="σππ1" localSheetId="20">'[3]ΑΛΛΕΣ ΠΗΓΕΣ spa'!$Q$89</definedName>
    <definedName name="σππ1" localSheetId="19">'[3]ΑΛΛΕΣ ΠΗΓΕΣ spa'!$Q$89</definedName>
    <definedName name="σππ1">'[3]ΑΛΛΕΣ ΠΗΓΕΣ spa'!$Q$89</definedName>
    <definedName name="σππ2" localSheetId="4">'[3]ΑΛΛΕΣ ΠΗΓΕΣ spa'!$Q$90</definedName>
    <definedName name="σππ2" localSheetId="3">'[3]ΑΛΛΕΣ ΠΗΓΕΣ spa'!$Q$90</definedName>
    <definedName name="σππ2" localSheetId="2">'[3]ΑΛΛΕΣ ΠΗΓΕΣ spa'!$Q$90</definedName>
    <definedName name="σππ2" localSheetId="20">'[3]ΑΛΛΕΣ ΠΗΓΕΣ spa'!$Q$90</definedName>
    <definedName name="σππ2" localSheetId="19">'[3]ΑΛΛΕΣ ΠΗΓΕΣ spa'!$Q$90</definedName>
    <definedName name="σππ2">'[3]ΑΛΛΕΣ ΠΗΓΕΣ spa'!$Q$90</definedName>
    <definedName name="σππ3" localSheetId="4">'[3]ΑΛΛΕΣ ΠΗΓΕΣ spa'!$Q$91</definedName>
    <definedName name="σππ3" localSheetId="3">'[3]ΑΛΛΕΣ ΠΗΓΕΣ spa'!$Q$91</definedName>
    <definedName name="σππ3" localSheetId="2">'[3]ΑΛΛΕΣ ΠΗΓΕΣ spa'!$Q$91</definedName>
    <definedName name="σππ3" localSheetId="20">'[3]ΑΛΛΕΣ ΠΗΓΕΣ spa'!$Q$91</definedName>
    <definedName name="σππ3" localSheetId="19">'[3]ΑΛΛΕΣ ΠΗΓΕΣ spa'!$Q$91</definedName>
    <definedName name="σππ3">'[3]ΑΛΛΕΣ ΠΗΓΕΣ spa'!$Q$91</definedName>
    <definedName name="σππ4" localSheetId="4">'[3]ΑΛΛΕΣ ΠΗΓΕΣ spa'!$Q$92</definedName>
    <definedName name="σππ4" localSheetId="3">'[3]ΑΛΛΕΣ ΠΗΓΕΣ spa'!$Q$92</definedName>
    <definedName name="σππ4" localSheetId="2">'[3]ΑΛΛΕΣ ΠΗΓΕΣ spa'!$Q$92</definedName>
    <definedName name="σππ4" localSheetId="20">'[3]ΑΛΛΕΣ ΠΗΓΕΣ spa'!$Q$92</definedName>
    <definedName name="σππ4" localSheetId="19">'[3]ΑΛΛΕΣ ΠΗΓΕΣ spa'!$Q$92</definedName>
    <definedName name="σππ4">'[3]ΑΛΛΕΣ ΠΗΓΕΣ spa'!$Q$92</definedName>
    <definedName name="σππ5" localSheetId="4">'[3]ΑΛΛΕΣ ΠΗΓΕΣ spa'!$Q$93</definedName>
    <definedName name="σππ5" localSheetId="3">'[3]ΑΛΛΕΣ ΠΗΓΕΣ spa'!$Q$93</definedName>
    <definedName name="σππ5" localSheetId="2">'[3]ΑΛΛΕΣ ΠΗΓΕΣ spa'!$Q$93</definedName>
    <definedName name="σππ5" localSheetId="20">'[3]ΑΛΛΕΣ ΠΗΓΕΣ spa'!$Q$93</definedName>
    <definedName name="σππ5" localSheetId="19">'[3]ΑΛΛΕΣ ΠΗΓΕΣ spa'!$Q$93</definedName>
    <definedName name="σππ5">'[3]ΑΛΛΕΣ ΠΗΓΕΣ spa'!$Q$93</definedName>
    <definedName name="ΣΣΠ1" localSheetId="21">'[6]ΑΛΛΕΣ ΠΗΓΕΣ spa'!#REF!</definedName>
    <definedName name="ΣΣΠ1" localSheetId="4">'[6]ΑΛΛΕΣ ΠΗΓΕΣ spa'!#REF!</definedName>
    <definedName name="ΣΣΠ1" localSheetId="3">'[6]ΑΛΛΕΣ ΠΗΓΕΣ spa'!#REF!</definedName>
    <definedName name="ΣΣΠ1" localSheetId="9">'[6]ΑΛΛΕΣ ΠΗΓΕΣ spa'!#REF!</definedName>
    <definedName name="ΣΣΠ1" localSheetId="2">'[6]ΑΛΛΕΣ ΠΗΓΕΣ spa'!#REF!</definedName>
    <definedName name="ΣΣΠ1" localSheetId="10">'[6]ΑΛΛΕΣ ΠΗΓΕΣ spa'!#REF!</definedName>
    <definedName name="ΣΣΠ1" localSheetId="20">'[6]ΑΛΛΕΣ ΠΗΓΕΣ spa'!#REF!</definedName>
    <definedName name="ΣΣΠ1" localSheetId="19">'[6]ΑΛΛΕΣ ΠΗΓΕΣ spa'!#REF!</definedName>
    <definedName name="ΣΣΠ1">'[6]ΑΛΛΕΣ ΠΗΓΕΣ spa'!#REF!</definedName>
    <definedName name="ΣΣΠ10" localSheetId="21">'[6]ΑΛΛΕΣ ΠΗΓΕΣ spa'!#REF!</definedName>
    <definedName name="ΣΣΠ10" localSheetId="4">'[6]ΑΛΛΕΣ ΠΗΓΕΣ spa'!#REF!</definedName>
    <definedName name="ΣΣΠ10" localSheetId="3">'[6]ΑΛΛΕΣ ΠΗΓΕΣ spa'!#REF!</definedName>
    <definedName name="ΣΣΠ10" localSheetId="9">'[6]ΑΛΛΕΣ ΠΗΓΕΣ spa'!#REF!</definedName>
    <definedName name="ΣΣΠ10" localSheetId="2">'[6]ΑΛΛΕΣ ΠΗΓΕΣ spa'!#REF!</definedName>
    <definedName name="ΣΣΠ10" localSheetId="10">'[6]ΑΛΛΕΣ ΠΗΓΕΣ spa'!#REF!</definedName>
    <definedName name="ΣΣΠ10" localSheetId="20">'[6]ΑΛΛΕΣ ΠΗΓΕΣ spa'!#REF!</definedName>
    <definedName name="ΣΣΠ10" localSheetId="19">'[6]ΑΛΛΕΣ ΠΗΓΕΣ spa'!#REF!</definedName>
    <definedName name="ΣΣΠ10">'[6]ΑΛΛΕΣ ΠΗΓΕΣ spa'!#REF!</definedName>
    <definedName name="ΣΣΠ11" localSheetId="21">'[6]ΑΛΛΕΣ ΠΗΓΕΣ spa'!#REF!</definedName>
    <definedName name="ΣΣΠ11" localSheetId="4">'[6]ΑΛΛΕΣ ΠΗΓΕΣ spa'!#REF!</definedName>
    <definedName name="ΣΣΠ11" localSheetId="3">'[6]ΑΛΛΕΣ ΠΗΓΕΣ spa'!#REF!</definedName>
    <definedName name="ΣΣΠ11" localSheetId="9">'[6]ΑΛΛΕΣ ΠΗΓΕΣ spa'!#REF!</definedName>
    <definedName name="ΣΣΠ11" localSheetId="2">'[6]ΑΛΛΕΣ ΠΗΓΕΣ spa'!#REF!</definedName>
    <definedName name="ΣΣΠ11" localSheetId="10">'[6]ΑΛΛΕΣ ΠΗΓΕΣ spa'!#REF!</definedName>
    <definedName name="ΣΣΠ11" localSheetId="20">'[6]ΑΛΛΕΣ ΠΗΓΕΣ spa'!#REF!</definedName>
    <definedName name="ΣΣΠ11" localSheetId="19">'[6]ΑΛΛΕΣ ΠΗΓΕΣ spa'!#REF!</definedName>
    <definedName name="ΣΣΠ11">'[6]ΑΛΛΕΣ ΠΗΓΕΣ spa'!#REF!</definedName>
    <definedName name="ΣΣΠ12" localSheetId="21">'[6]ΑΛΛΕΣ ΠΗΓΕΣ spa'!#REF!</definedName>
    <definedName name="ΣΣΠ12" localSheetId="4">'[6]ΑΛΛΕΣ ΠΗΓΕΣ spa'!#REF!</definedName>
    <definedName name="ΣΣΠ12" localSheetId="3">'[6]ΑΛΛΕΣ ΠΗΓΕΣ spa'!#REF!</definedName>
    <definedName name="ΣΣΠ12" localSheetId="9">'[6]ΑΛΛΕΣ ΠΗΓΕΣ spa'!#REF!</definedName>
    <definedName name="ΣΣΠ12" localSheetId="2">'[6]ΑΛΛΕΣ ΠΗΓΕΣ spa'!#REF!</definedName>
    <definedName name="ΣΣΠ12" localSheetId="10">'[6]ΑΛΛΕΣ ΠΗΓΕΣ spa'!#REF!</definedName>
    <definedName name="ΣΣΠ12" localSheetId="20">'[6]ΑΛΛΕΣ ΠΗΓΕΣ spa'!#REF!</definedName>
    <definedName name="ΣΣΠ12" localSheetId="19">'[6]ΑΛΛΕΣ ΠΗΓΕΣ spa'!#REF!</definedName>
    <definedName name="ΣΣΠ12">'[6]ΑΛΛΕΣ ΠΗΓΕΣ spa'!#REF!</definedName>
    <definedName name="ΣΣΠ2" localSheetId="21">'[6]ΑΛΛΕΣ ΠΗΓΕΣ spa'!#REF!</definedName>
    <definedName name="ΣΣΠ2" localSheetId="4">'[6]ΑΛΛΕΣ ΠΗΓΕΣ spa'!#REF!</definedName>
    <definedName name="ΣΣΠ2" localSheetId="3">'[6]ΑΛΛΕΣ ΠΗΓΕΣ spa'!#REF!</definedName>
    <definedName name="ΣΣΠ2" localSheetId="9">'[6]ΑΛΛΕΣ ΠΗΓΕΣ spa'!#REF!</definedName>
    <definedName name="ΣΣΠ2" localSheetId="2">'[6]ΑΛΛΕΣ ΠΗΓΕΣ spa'!#REF!</definedName>
    <definedName name="ΣΣΠ2" localSheetId="10">'[6]ΑΛΛΕΣ ΠΗΓΕΣ spa'!#REF!</definedName>
    <definedName name="ΣΣΠ2" localSheetId="20">'[6]ΑΛΛΕΣ ΠΗΓΕΣ spa'!#REF!</definedName>
    <definedName name="ΣΣΠ2" localSheetId="19">'[6]ΑΛΛΕΣ ΠΗΓΕΣ spa'!#REF!</definedName>
    <definedName name="ΣΣΠ2">'[6]ΑΛΛΕΣ ΠΗΓΕΣ spa'!#REF!</definedName>
    <definedName name="ΣΣΠ3" localSheetId="21">'[6]ΑΛΛΕΣ ΠΗΓΕΣ spa'!#REF!</definedName>
    <definedName name="ΣΣΠ3" localSheetId="4">'[6]ΑΛΛΕΣ ΠΗΓΕΣ spa'!#REF!</definedName>
    <definedName name="ΣΣΠ3" localSheetId="3">'[6]ΑΛΛΕΣ ΠΗΓΕΣ spa'!#REF!</definedName>
    <definedName name="ΣΣΠ3" localSheetId="9">'[6]ΑΛΛΕΣ ΠΗΓΕΣ spa'!#REF!</definedName>
    <definedName name="ΣΣΠ3" localSheetId="2">'[6]ΑΛΛΕΣ ΠΗΓΕΣ spa'!#REF!</definedName>
    <definedName name="ΣΣΠ3" localSheetId="10">'[6]ΑΛΛΕΣ ΠΗΓΕΣ spa'!#REF!</definedName>
    <definedName name="ΣΣΠ3" localSheetId="20">'[6]ΑΛΛΕΣ ΠΗΓΕΣ spa'!#REF!</definedName>
    <definedName name="ΣΣΠ3" localSheetId="19">'[6]ΑΛΛΕΣ ΠΗΓΕΣ spa'!#REF!</definedName>
    <definedName name="ΣΣΠ3">'[6]ΑΛΛΕΣ ΠΗΓΕΣ spa'!#REF!</definedName>
    <definedName name="ΣΣΠ4" localSheetId="21">'[6]ΑΛΛΕΣ ΠΗΓΕΣ spa'!#REF!</definedName>
    <definedName name="ΣΣΠ4" localSheetId="4">'[6]ΑΛΛΕΣ ΠΗΓΕΣ spa'!#REF!</definedName>
    <definedName name="ΣΣΠ4" localSheetId="3">'[6]ΑΛΛΕΣ ΠΗΓΕΣ spa'!#REF!</definedName>
    <definedName name="ΣΣΠ4" localSheetId="9">'[6]ΑΛΛΕΣ ΠΗΓΕΣ spa'!#REF!</definedName>
    <definedName name="ΣΣΠ4" localSheetId="2">'[6]ΑΛΛΕΣ ΠΗΓΕΣ spa'!#REF!</definedName>
    <definedName name="ΣΣΠ4" localSheetId="10">'[6]ΑΛΛΕΣ ΠΗΓΕΣ spa'!#REF!</definedName>
    <definedName name="ΣΣΠ4" localSheetId="20">'[6]ΑΛΛΕΣ ΠΗΓΕΣ spa'!#REF!</definedName>
    <definedName name="ΣΣΠ4" localSheetId="19">'[6]ΑΛΛΕΣ ΠΗΓΕΣ spa'!#REF!</definedName>
    <definedName name="ΣΣΠ4">'[6]ΑΛΛΕΣ ΠΗΓΕΣ spa'!#REF!</definedName>
    <definedName name="ΣΣΠ5" localSheetId="21">'[6]ΑΛΛΕΣ ΠΗΓΕΣ spa'!#REF!</definedName>
    <definedName name="ΣΣΠ5" localSheetId="4">'[6]ΑΛΛΕΣ ΠΗΓΕΣ spa'!#REF!</definedName>
    <definedName name="ΣΣΠ5" localSheetId="3">'[6]ΑΛΛΕΣ ΠΗΓΕΣ spa'!#REF!</definedName>
    <definedName name="ΣΣΠ5" localSheetId="9">'[6]ΑΛΛΕΣ ΠΗΓΕΣ spa'!#REF!</definedName>
    <definedName name="ΣΣΠ5" localSheetId="2">'[6]ΑΛΛΕΣ ΠΗΓΕΣ spa'!#REF!</definedName>
    <definedName name="ΣΣΠ5" localSheetId="10">'[6]ΑΛΛΕΣ ΠΗΓΕΣ spa'!#REF!</definedName>
    <definedName name="ΣΣΠ5" localSheetId="20">'[6]ΑΛΛΕΣ ΠΗΓΕΣ spa'!#REF!</definedName>
    <definedName name="ΣΣΠ5" localSheetId="19">'[6]ΑΛΛΕΣ ΠΗΓΕΣ spa'!#REF!</definedName>
    <definedName name="ΣΣΠ5">'[6]ΑΛΛΕΣ ΠΗΓΕΣ spa'!#REF!</definedName>
    <definedName name="ΣΣΠ6" localSheetId="21">'[6]ΑΛΛΕΣ ΠΗΓΕΣ spa'!#REF!</definedName>
    <definedName name="ΣΣΠ6" localSheetId="4">'[6]ΑΛΛΕΣ ΠΗΓΕΣ spa'!#REF!</definedName>
    <definedName name="ΣΣΠ6" localSheetId="3">'[6]ΑΛΛΕΣ ΠΗΓΕΣ spa'!#REF!</definedName>
    <definedName name="ΣΣΠ6" localSheetId="9">'[6]ΑΛΛΕΣ ΠΗΓΕΣ spa'!#REF!</definedName>
    <definedName name="ΣΣΠ6" localSheetId="2">'[6]ΑΛΛΕΣ ΠΗΓΕΣ spa'!#REF!</definedName>
    <definedName name="ΣΣΠ6" localSheetId="10">'[6]ΑΛΛΕΣ ΠΗΓΕΣ spa'!#REF!</definedName>
    <definedName name="ΣΣΠ6" localSheetId="20">'[6]ΑΛΛΕΣ ΠΗΓΕΣ spa'!#REF!</definedName>
    <definedName name="ΣΣΠ6" localSheetId="19">'[6]ΑΛΛΕΣ ΠΗΓΕΣ spa'!#REF!</definedName>
    <definedName name="ΣΣΠ6">'[6]ΑΛΛΕΣ ΠΗΓΕΣ spa'!#REF!</definedName>
    <definedName name="ΣΣΠ7" localSheetId="21">'[6]ΑΛΛΕΣ ΠΗΓΕΣ spa'!#REF!</definedName>
    <definedName name="ΣΣΠ7" localSheetId="4">'[6]ΑΛΛΕΣ ΠΗΓΕΣ spa'!#REF!</definedName>
    <definedName name="ΣΣΠ7" localSheetId="3">'[6]ΑΛΛΕΣ ΠΗΓΕΣ spa'!#REF!</definedName>
    <definedName name="ΣΣΠ7" localSheetId="9">'[6]ΑΛΛΕΣ ΠΗΓΕΣ spa'!#REF!</definedName>
    <definedName name="ΣΣΠ7" localSheetId="2">'[6]ΑΛΛΕΣ ΠΗΓΕΣ spa'!#REF!</definedName>
    <definedName name="ΣΣΠ7" localSheetId="10">'[6]ΑΛΛΕΣ ΠΗΓΕΣ spa'!#REF!</definedName>
    <definedName name="ΣΣΠ7" localSheetId="20">'[6]ΑΛΛΕΣ ΠΗΓΕΣ spa'!#REF!</definedName>
    <definedName name="ΣΣΠ7" localSheetId="19">'[6]ΑΛΛΕΣ ΠΗΓΕΣ spa'!#REF!</definedName>
    <definedName name="ΣΣΠ7">'[6]ΑΛΛΕΣ ΠΗΓΕΣ spa'!#REF!</definedName>
    <definedName name="ΣΣΠ8" localSheetId="21">'[6]ΑΛΛΕΣ ΠΗΓΕΣ spa'!#REF!</definedName>
    <definedName name="ΣΣΠ8" localSheetId="4">'[6]ΑΛΛΕΣ ΠΗΓΕΣ spa'!#REF!</definedName>
    <definedName name="ΣΣΠ8" localSheetId="3">'[6]ΑΛΛΕΣ ΠΗΓΕΣ spa'!#REF!</definedName>
    <definedName name="ΣΣΠ8" localSheetId="9">'[6]ΑΛΛΕΣ ΠΗΓΕΣ spa'!#REF!</definedName>
    <definedName name="ΣΣΠ8" localSheetId="2">'[6]ΑΛΛΕΣ ΠΗΓΕΣ spa'!#REF!</definedName>
    <definedName name="ΣΣΠ8" localSheetId="10">'[6]ΑΛΛΕΣ ΠΗΓΕΣ spa'!#REF!</definedName>
    <definedName name="ΣΣΠ8" localSheetId="20">'[6]ΑΛΛΕΣ ΠΗΓΕΣ spa'!#REF!</definedName>
    <definedName name="ΣΣΠ8" localSheetId="19">'[6]ΑΛΛΕΣ ΠΗΓΕΣ spa'!#REF!</definedName>
    <definedName name="ΣΣΠ8">'[6]ΑΛΛΕΣ ΠΗΓΕΣ spa'!#REF!</definedName>
    <definedName name="ΣΣΠ9" localSheetId="21">'[6]ΑΛΛΕΣ ΠΗΓΕΣ spa'!#REF!</definedName>
    <definedName name="ΣΣΠ9" localSheetId="4">'[6]ΑΛΛΕΣ ΠΗΓΕΣ spa'!#REF!</definedName>
    <definedName name="ΣΣΠ9" localSheetId="3">'[6]ΑΛΛΕΣ ΠΗΓΕΣ spa'!#REF!</definedName>
    <definedName name="ΣΣΠ9" localSheetId="9">'[6]ΑΛΛΕΣ ΠΗΓΕΣ spa'!#REF!</definedName>
    <definedName name="ΣΣΠ9" localSheetId="2">'[6]ΑΛΛΕΣ ΠΗΓΕΣ spa'!#REF!</definedName>
    <definedName name="ΣΣΠ9" localSheetId="10">'[6]ΑΛΛΕΣ ΠΗΓΕΣ spa'!#REF!</definedName>
    <definedName name="ΣΣΠ9" localSheetId="20">'[6]ΑΛΛΕΣ ΠΗΓΕΣ spa'!#REF!</definedName>
    <definedName name="ΣΣΠ9" localSheetId="19">'[6]ΑΛΛΕΣ ΠΗΓΕΣ spa'!#REF!</definedName>
    <definedName name="ΣΣΠ9">'[6]ΑΛΛΕΣ ΠΗΓΕΣ spa'!#REF!</definedName>
    <definedName name="στοχσυν1" localSheetId="4">'[6]ΠΛΗΡΟΤΗΤ- ΔΥΝΑΜ - ΣΥΝΕΔΡ'!$B$92</definedName>
    <definedName name="στοχσυν1" localSheetId="3">'[6]ΠΛΗΡΟΤΗΤ- ΔΥΝΑΜ - ΣΥΝΕΔΡ'!$B$92</definedName>
    <definedName name="στοχσυν1" localSheetId="2">'[6]ΠΛΗΡΟΤΗΤ- ΔΥΝΑΜ - ΣΥΝΕΔΡ'!$B$92</definedName>
    <definedName name="στοχσυν1" localSheetId="20">'[6]ΠΛΗΡΟΤΗΤ- ΔΥΝΑΜ - ΣΥΝΕΔΡ'!$B$92</definedName>
    <definedName name="στοχσυν1" localSheetId="19">'[6]ΠΛΗΡΟΤΗΤ- ΔΥΝΑΜ - ΣΥΝΕΔΡ'!$B$92</definedName>
    <definedName name="στοχσυν1">'[6]ΠΛΗΡΟΤΗΤ- ΔΥΝΑΜ - ΣΥΝΕΔΡ'!$B$92</definedName>
    <definedName name="στοχσυν2" localSheetId="4">'[6]ΠΛΗΡΟΤΗΤ- ΔΥΝΑΜ - ΣΥΝΕΔΡ'!$C$92</definedName>
    <definedName name="στοχσυν2" localSheetId="3">'[6]ΠΛΗΡΟΤΗΤ- ΔΥΝΑΜ - ΣΥΝΕΔΡ'!$C$92</definedName>
    <definedName name="στοχσυν2" localSheetId="2">'[6]ΠΛΗΡΟΤΗΤ- ΔΥΝΑΜ - ΣΥΝΕΔΡ'!$C$92</definedName>
    <definedName name="στοχσυν2" localSheetId="20">'[6]ΠΛΗΡΟΤΗΤ- ΔΥΝΑΜ - ΣΥΝΕΔΡ'!$C$92</definedName>
    <definedName name="στοχσυν2" localSheetId="19">'[6]ΠΛΗΡΟΤΗΤ- ΔΥΝΑΜ - ΣΥΝΕΔΡ'!$C$92</definedName>
    <definedName name="στοχσυν2">'[6]ΠΛΗΡΟΤΗΤ- ΔΥΝΑΜ - ΣΥΝΕΔΡ'!$C$92</definedName>
    <definedName name="στοχσυν3" localSheetId="4">'[6]ΠΛΗΡΟΤΗΤ- ΔΥΝΑΜ - ΣΥΝΕΔΡ'!$D$92</definedName>
    <definedName name="στοχσυν3" localSheetId="3">'[6]ΠΛΗΡΟΤΗΤ- ΔΥΝΑΜ - ΣΥΝΕΔΡ'!$D$92</definedName>
    <definedName name="στοχσυν3" localSheetId="2">'[6]ΠΛΗΡΟΤΗΤ- ΔΥΝΑΜ - ΣΥΝΕΔΡ'!$D$92</definedName>
    <definedName name="στοχσυν3" localSheetId="20">'[6]ΠΛΗΡΟΤΗΤ- ΔΥΝΑΜ - ΣΥΝΕΔΡ'!$D$92</definedName>
    <definedName name="στοχσυν3" localSheetId="19">'[6]ΠΛΗΡΟΤΗΤ- ΔΥΝΑΜ - ΣΥΝΕΔΡ'!$D$92</definedName>
    <definedName name="στοχσυν3">'[6]ΠΛΗΡΟΤΗΤ- ΔΥΝΑΜ - ΣΥΝΕΔΡ'!$D$92</definedName>
    <definedName name="στοχσυν4" localSheetId="4">'[6]ΠΛΗΡΟΤΗΤ- ΔΥΝΑΜ - ΣΥΝΕΔΡ'!$E$92</definedName>
    <definedName name="στοχσυν4" localSheetId="3">'[6]ΠΛΗΡΟΤΗΤ- ΔΥΝΑΜ - ΣΥΝΕΔΡ'!$E$92</definedName>
    <definedName name="στοχσυν4" localSheetId="2">'[6]ΠΛΗΡΟΤΗΤ- ΔΥΝΑΜ - ΣΥΝΕΔΡ'!$E$92</definedName>
    <definedName name="στοχσυν4" localSheetId="20">'[6]ΠΛΗΡΟΤΗΤ- ΔΥΝΑΜ - ΣΥΝΕΔΡ'!$E$92</definedName>
    <definedName name="στοχσυν4" localSheetId="19">'[6]ΠΛΗΡΟΤΗΤ- ΔΥΝΑΜ - ΣΥΝΕΔΡ'!$E$92</definedName>
    <definedName name="στοχσυν4">'[6]ΠΛΗΡΟΤΗΤ- ΔΥΝΑΜ - ΣΥΝΕΔΡ'!$E$92</definedName>
    <definedName name="στοχσυν5" localSheetId="4">'[6]ΠΛΗΡΟΤΗΤ- ΔΥΝΑΜ - ΣΥΝΕΔΡ'!$F$92</definedName>
    <definedName name="στοχσυν5" localSheetId="3">'[6]ΠΛΗΡΟΤΗΤ- ΔΥΝΑΜ - ΣΥΝΕΔΡ'!$F$92</definedName>
    <definedName name="στοχσυν5" localSheetId="2">'[6]ΠΛΗΡΟΤΗΤ- ΔΥΝΑΜ - ΣΥΝΕΔΡ'!$F$92</definedName>
    <definedName name="στοχσυν5" localSheetId="20">'[6]ΠΛΗΡΟΤΗΤ- ΔΥΝΑΜ - ΣΥΝΕΔΡ'!$F$92</definedName>
    <definedName name="στοχσυν5" localSheetId="19">'[6]ΠΛΗΡΟΤΗΤ- ΔΥΝΑΜ - ΣΥΝΕΔΡ'!$F$92</definedName>
    <definedName name="στοχσυν5">'[6]ΠΛΗΡΟΤΗΤ- ΔΥΝΑΜ - ΣΥΝΕΔΡ'!$F$92</definedName>
    <definedName name="συ" localSheetId="4">'[2]σελ.8 '!$L$25</definedName>
    <definedName name="συ" localSheetId="3">'[2]σελ.8 '!$L$25</definedName>
    <definedName name="συ" localSheetId="2">'[2]σελ.8 '!$L$25</definedName>
    <definedName name="συ" localSheetId="20">'[2]σελ.8 '!$L$25</definedName>
    <definedName name="συ" localSheetId="19">'[2]σελ.8 '!$L$25</definedName>
    <definedName name="συ">'[2]σελ.8 '!$L$25</definedName>
    <definedName name="συνεργ" localSheetId="4">'[2]σελ 1,2,3,4,5,6,7,9,10,11'!$L$304</definedName>
    <definedName name="συνεργ" localSheetId="3">'[2]σελ 1,2,3,4,5,6,7,9,10,11'!$L$304</definedName>
    <definedName name="συνεργ" localSheetId="2">'[2]σελ 1,2,3,4,5,6,7,9,10,11'!$L$304</definedName>
    <definedName name="συνεργ" localSheetId="20">'[2]σελ 1,2,3,4,5,6,7,9,10,11'!$L$304</definedName>
    <definedName name="συνεργ" localSheetId="19">'[2]σελ 1,2,3,4,5,6,7,9,10,11'!$L$304</definedName>
    <definedName name="συνεργ">'[2]σελ 1,2,3,4,5,6,7,9,10,11'!$L$304</definedName>
    <definedName name="συνμην" localSheetId="4">'[2]σελ 1,2,3,4,5,6,7,9,10,11'!$O$304</definedName>
    <definedName name="συνμην" localSheetId="3">'[2]σελ 1,2,3,4,5,6,7,9,10,11'!$O$304</definedName>
    <definedName name="συνμην" localSheetId="2">'[2]σελ 1,2,3,4,5,6,7,9,10,11'!$O$304</definedName>
    <definedName name="συνμην" localSheetId="20">'[2]σελ 1,2,3,4,5,6,7,9,10,11'!$O$304</definedName>
    <definedName name="συνμην" localSheetId="19">'[2]σελ 1,2,3,4,5,6,7,9,10,11'!$O$304</definedName>
    <definedName name="συνμην">'[2]σελ 1,2,3,4,5,6,7,9,10,11'!$O$304</definedName>
    <definedName name="τ" localSheetId="4">'[2]ΔΙΑΝΟΜΗ ΚΕΡΔΩΝ'!$A$3</definedName>
    <definedName name="τ" localSheetId="3">'[2]ΔΙΑΝΟΜΗ ΚΕΡΔΩΝ'!$A$3</definedName>
    <definedName name="τ" localSheetId="2">'[2]ΔΙΑΝΟΜΗ ΚΕΡΔΩΝ'!$A$3</definedName>
    <definedName name="τ" localSheetId="20">'[2]ΔΙΑΝΟΜΗ ΚΕΡΔΩΝ'!$A$3</definedName>
    <definedName name="τ" localSheetId="19">'[2]ΔΙΑΝΟΜΗ ΚΕΡΔΩΝ'!$A$3</definedName>
    <definedName name="τ">'[2]ΔΙΑΝΟΜΗ ΚΕΡΔΩΝ'!$A$3</definedName>
    <definedName name="τ1" localSheetId="4">'[2]δανειο'!$H$75</definedName>
    <definedName name="τ1" localSheetId="3">'[2]δανειο'!$H$75</definedName>
    <definedName name="τ1" localSheetId="2">'[2]δανειο'!$H$75</definedName>
    <definedName name="τ1" localSheetId="20">'[2]δανειο'!$H$75</definedName>
    <definedName name="τ1" localSheetId="19">'[2]δανειο'!$H$75</definedName>
    <definedName name="τ1">'[2]δανειο'!$H$75</definedName>
    <definedName name="τ2" localSheetId="4">'[2]δανειο'!$H$76</definedName>
    <definedName name="τ2" localSheetId="3">'[2]δανειο'!$H$76</definedName>
    <definedName name="τ2" localSheetId="2">'[2]δανειο'!$H$76</definedName>
    <definedName name="τ2" localSheetId="20">'[2]δανειο'!$H$76</definedName>
    <definedName name="τ2" localSheetId="19">'[2]δανειο'!$H$76</definedName>
    <definedName name="τ2">'[2]δανειο'!$H$76</definedName>
    <definedName name="τ3" localSheetId="4">'[2]δανειο'!$H$77</definedName>
    <definedName name="τ3" localSheetId="3">'[2]δανειο'!$H$77</definedName>
    <definedName name="τ3" localSheetId="2">'[2]δανειο'!$H$77</definedName>
    <definedName name="τ3" localSheetId="20">'[2]δανειο'!$H$77</definedName>
    <definedName name="τ3" localSheetId="19">'[2]δανειο'!$H$77</definedName>
    <definedName name="τ3">'[2]δανειο'!$H$77</definedName>
    <definedName name="τ4" localSheetId="4">'[2]δανειο'!$H$78</definedName>
    <definedName name="τ4" localSheetId="3">'[2]δανειο'!$H$78</definedName>
    <definedName name="τ4" localSheetId="2">'[2]δανειο'!$H$78</definedName>
    <definedName name="τ4" localSheetId="20">'[2]δανειο'!$H$78</definedName>
    <definedName name="τ4" localSheetId="19">'[2]δανειο'!$H$78</definedName>
    <definedName name="τ4">'[2]δανειο'!$H$78</definedName>
    <definedName name="τ5" localSheetId="4">'[2]δανειο'!$H$79</definedName>
    <definedName name="τ5" localSheetId="3">'[2]δανειο'!$H$79</definedName>
    <definedName name="τ5" localSheetId="2">'[2]δανειο'!$H$79</definedName>
    <definedName name="τ5" localSheetId="20">'[2]δανειο'!$H$79</definedName>
    <definedName name="τ5" localSheetId="19">'[2]δανειο'!$H$79</definedName>
    <definedName name="τ5">'[2]δανειο'!$H$79</definedName>
    <definedName name="τακτ">#REF!</definedName>
    <definedName name="τοκακεπ1" localSheetId="4">'[2]ΚΕΦ ΚΙΝ'!$B$24</definedName>
    <definedName name="τοκακεπ1" localSheetId="3">'[2]ΚΕΦ ΚΙΝ'!$B$24</definedName>
    <definedName name="τοκακεπ1" localSheetId="2">'[2]ΚΕΦ ΚΙΝ'!$B$24</definedName>
    <definedName name="τοκακεπ1" localSheetId="20">'[2]ΚΕΦ ΚΙΝ'!$B$24</definedName>
    <definedName name="τοκακεπ1" localSheetId="19">'[2]ΚΕΦ ΚΙΝ'!$B$24</definedName>
    <definedName name="τοκακεπ1">'[2]ΚΕΦ ΚΙΝ'!$B$24</definedName>
    <definedName name="τοκακεπ2" localSheetId="4">'[2]ΚΕΦ ΚΙΝ'!$B$25</definedName>
    <definedName name="τοκακεπ2" localSheetId="3">'[2]ΚΕΦ ΚΙΝ'!$B$25</definedName>
    <definedName name="τοκακεπ2" localSheetId="2">'[2]ΚΕΦ ΚΙΝ'!$B$25</definedName>
    <definedName name="τοκακεπ2" localSheetId="20">'[2]ΚΕΦ ΚΙΝ'!$B$25</definedName>
    <definedName name="τοκακεπ2" localSheetId="19">'[2]ΚΕΦ ΚΙΝ'!$B$25</definedName>
    <definedName name="τοκακεπ2">'[2]ΚΕΦ ΚΙΝ'!$B$25</definedName>
    <definedName name="τοκακεπ3" localSheetId="4">'[2]ΚΕΦ ΚΙΝ'!$B$26</definedName>
    <definedName name="τοκακεπ3" localSheetId="3">'[2]ΚΕΦ ΚΙΝ'!$B$26</definedName>
    <definedName name="τοκακεπ3" localSheetId="2">'[2]ΚΕΦ ΚΙΝ'!$B$26</definedName>
    <definedName name="τοκακεπ3" localSheetId="20">'[2]ΚΕΦ ΚΙΝ'!$B$26</definedName>
    <definedName name="τοκακεπ3" localSheetId="19">'[2]ΚΕΦ ΚΙΝ'!$B$26</definedName>
    <definedName name="τοκακεπ3">'[2]ΚΕΦ ΚΙΝ'!$B$26</definedName>
    <definedName name="ΤΠΧ" localSheetId="4">'[2]δανειο'!$E$17</definedName>
    <definedName name="ΤΠΧ" localSheetId="3">'[2]δανειο'!$E$17</definedName>
    <definedName name="ΤΠΧ" localSheetId="2">'[2]δανειο'!$E$17</definedName>
    <definedName name="ΤΠΧ" localSheetId="20">'[2]δανειο'!$E$17</definedName>
    <definedName name="ΤΠΧ" localSheetId="19">'[2]δανειο'!$E$17</definedName>
    <definedName name="ΤΠΧ">'[2]δανειο'!$E$17</definedName>
    <definedName name="φγ" localSheetId="4">'[3]ΣΥΝΟΛΙΚΟΣ ΠΙΝΑΚΑΣ ΕΣΟΔΩΝ'!$G$18</definedName>
    <definedName name="φγ" localSheetId="3">'[3]ΣΥΝΟΛΙΚΟΣ ΠΙΝΑΚΑΣ ΕΣΟΔΩΝ'!$G$18</definedName>
    <definedName name="φγ" localSheetId="2">'[3]ΣΥΝΟΛΙΚΟΣ ΠΙΝΑΚΑΣ ΕΣΟΔΩΝ'!$G$18</definedName>
    <definedName name="φγ" localSheetId="20">'[3]ΣΥΝΟΛΙΚΟΣ ΠΙΝΑΚΑΣ ΕΣΟΔΩΝ'!$G$18</definedName>
    <definedName name="φγ" localSheetId="19">'[3]ΣΥΝΟΛΙΚΟΣ ΠΙΝΑΚΑΣ ΕΣΟΔΩΝ'!$G$18</definedName>
    <definedName name="φγ">'[3]ΣΥΝΟΛΙΚΟΣ ΠΙΝΑΚΑΣ ΕΣΟΔΩΝ'!$G$18</definedName>
    <definedName name="φδση" localSheetId="4">'[3]ΣΥΝΟΛΙΚΟΣ ΠΙΝΑΚΑΣ ΕΣΟΔΩΝ'!$F$18</definedName>
    <definedName name="φδση" localSheetId="3">'[3]ΣΥΝΟΛΙΚΟΣ ΠΙΝΑΚΑΣ ΕΣΟΔΩΝ'!$F$18</definedName>
    <definedName name="φδση" localSheetId="2">'[3]ΣΥΝΟΛΙΚΟΣ ΠΙΝΑΚΑΣ ΕΣΟΔΩΝ'!$F$18</definedName>
    <definedName name="φδση" localSheetId="20">'[3]ΣΥΝΟΛΙΚΟΣ ΠΙΝΑΚΑΣ ΕΣΟΔΩΝ'!$F$18</definedName>
    <definedName name="φδση" localSheetId="19">'[3]ΣΥΝΟΛΙΚΟΣ ΠΙΝΑΚΑΣ ΕΣΟΔΩΝ'!$F$18</definedName>
    <definedName name="φδση">'[3]ΣΥΝΟΛΙΚΟΣ ΠΙΝΑΚΑΣ ΕΣΟΔΩΝ'!$F$18</definedName>
    <definedName name="φορ">#REF!</definedName>
  </definedNames>
  <calcPr fullCalcOnLoad="1"/>
</workbook>
</file>

<file path=xl/comments7.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<sst xmlns="http://schemas.openxmlformats.org/spreadsheetml/2006/main" count="977" uniqueCount="446">
  <si>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</si>
  <si>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</si>
  <si>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</si>
  <si>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</si>
  <si>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</si>
  <si>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</si>
  <si>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ΠΟΣΟΣΤΟ</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</si>
  <si>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</si>
  <si>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</si>
  <si>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</si>
  <si>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</si>
  <si>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Χρηματ. Μίσθωση</t>
  </si>
  <si>
    <t>Σύνολο</t>
  </si>
  <si>
    <t>ΜΕΤΑΦΟΡΙΚΑ ΜΕΣΑ</t>
  </si>
  <si>
    <t>ΕΠΙΠΛΑ ΚΑΙ ΛΟΙΠΟΣ ΕΞΟΠΛΙΣΜΟΣ</t>
  </si>
  <si>
    <t>ΣΥΝΟΛΟ Α</t>
  </si>
  <si>
    <t xml:space="preserve">Β. ΣΥΜΒΟΥΛΕΥΤΙΚΕΣ ΥΠΗΡΕΣΙΕΣ ΠΡΟΣ ΜΜΕ </t>
  </si>
  <si>
    <t>ΣΥΝΟΛΟ Β</t>
  </si>
  <si>
    <t>ΣΥΝΟΛΟ Γ</t>
  </si>
  <si>
    <t>Επιλέξιμο Κόστος</t>
  </si>
  <si>
    <t>Ενισχυόμενο Κόστος</t>
  </si>
  <si>
    <t xml:space="preserve">         ΑΝΑΛΥΣΗ ΠΡΟΫΠΟΛΟΓΙΣΜΟΥ ΤΟΥ ΕΠΕΝΔΥΤΙΚΟΥ ΣΧΕΔΙΟΥ</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</si>
  <si>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</si>
  <si>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</si>
  <si>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</si>
  <si>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</si>
  <si>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</si>
  <si>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</si>
  <si>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</si>
  <si>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</si>
  <si>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</si>
  <si>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</si>
  <si>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</si>
  <si>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</si>
  <si>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</si>
  <si>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</si>
  <si>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</si>
  <si>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</si>
  <si>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</si>
  <si>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</si>
  <si>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</si>
  <si>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</si>
  <si>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</si>
  <si>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</si>
  <si>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</si>
  <si>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</si>
  <si>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</si>
  <si>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</si>
  <si>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</si>
  <si>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</si>
  <si>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</si>
  <si>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</si>
  <si>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</si>
  <si>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</si>
  <si>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</si>
  <si>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</si>
  <si>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</si>
  <si>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</si>
  <si>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</si>
  <si>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</si>
  <si>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</si>
  <si>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</si>
  <si>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</si>
  <si>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</si>
  <si>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</si>
  <si>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</si>
  <si>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</si>
  <si>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</si>
  <si>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</si>
  <si>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</si>
  <si>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</si>
  <si>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</si>
  <si>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</si>
  <si>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</si>
  <si>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</si>
  <si>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</si>
  <si>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</si>
  <si>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</si>
  <si>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</si>
  <si>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</si>
  <si>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</si>
  <si>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</si>
  <si>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</si>
  <si>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</si>
  <si>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</si>
  <si>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</si>
  <si>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</si>
  <si>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</si>
  <si>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</si>
  <si>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</si>
  <si>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</si>
  <si>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</si>
  <si>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</si>
  <si>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</si>
  <si>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</si>
  <si>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</si>
  <si>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</si>
  <si>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</si>
  <si>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</si>
  <si>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</si>
  <si>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</si>
  <si>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</si>
  <si>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</si>
  <si>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</si>
  <si>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</si>
  <si>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</si>
  <si>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</si>
  <si>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</si>
  <si>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</si>
  <si>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</si>
  <si>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</si>
  <si>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</si>
  <si>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</si>
  <si>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</si>
  <si>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</si>
  <si>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</si>
  <si>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</si>
  <si>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</si>
  <si>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</si>
  <si>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</si>
  <si>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</si>
  <si>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</si>
  <si>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</si>
  <si>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</si>
  <si>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</si>
  <si>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</si>
  <si>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</si>
  <si>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</si>
  <si>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</si>
  <si>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</si>
  <si>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</si>
  <si>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</si>
  <si>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</si>
  <si>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</si>
  <si>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</si>
  <si>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</si>
  <si>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</si>
  <si>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</si>
  <si>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</si>
  <si>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</si>
  <si>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</si>
  <si>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</si>
  <si>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</si>
  <si>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</si>
  <si>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</si>
  <si>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</si>
  <si>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</si>
  <si>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</si>
  <si>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</si>
  <si>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</si>
  <si>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</si>
  <si>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</si>
  <si>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</si>
  <si>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</si>
  <si>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</si>
  <si>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</si>
  <si>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</si>
  <si>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</si>
  <si>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</si>
  <si>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</si>
  <si>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</si>
  <si>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</si>
  <si>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</si>
  <si>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</si>
  <si>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</si>
  <si>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</si>
  <si>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</si>
  <si>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</si>
  <si>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</si>
  <si>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</si>
  <si>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</si>
  <si>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</si>
  <si>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</si>
  <si>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</si>
  <si>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</si>
  <si>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</si>
  <si>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</si>
  <si>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</si>
  <si>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</si>
  <si>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</si>
  <si>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</si>
  <si>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</si>
  <si>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</si>
  <si>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</si>
  <si>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</si>
  <si>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</si>
  <si>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</si>
  <si>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</si>
  <si>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</si>
  <si>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</si>
  <si>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</si>
  <si>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</si>
  <si>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</si>
  <si>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</si>
  <si>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</si>
  <si>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</si>
  <si>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</si>
  <si>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</si>
  <si>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</si>
  <si>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</si>
  <si>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</si>
  <si>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</si>
  <si>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</si>
  <si>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</si>
  <si>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</si>
  <si>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</si>
  <si>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</si>
  <si>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</si>
  <si>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</si>
  <si>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</si>
  <si>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</si>
  <si>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</si>
  <si>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</si>
  <si>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</si>
  <si>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</si>
  <si>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</si>
  <si>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</si>
  <si>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</si>
  <si>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</si>
  <si>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</si>
  <si>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</si>
  <si>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</si>
  <si>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</si>
  <si>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</si>
  <si>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</si>
  <si>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</si>
  <si>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</si>
  <si>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</si>
  <si>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</si>
  <si>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</si>
  <si>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</si>
  <si>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</si>
  <si>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</si>
  <si>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</si>
  <si>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</si>
  <si>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</si>
  <si>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</si>
  <si>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</si>
  <si>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</si>
  <si>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</si>
  <si>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</si>
  <si>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</si>
  <si>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</si>
  <si>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</si>
  <si>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</si>
  <si>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</si>
  <si>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</si>
  <si>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</si>
  <si>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</si>
  <si>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</si>
  <si>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</si>
  <si>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</si>
  <si>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</si>
  <si>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</si>
  <si>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</si>
  <si>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</si>
  <si>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</si>
  <si>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</si>
  <si>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</si>
  <si>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</si>
  <si>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</si>
  <si>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</si>
  <si>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</si>
  <si>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</si>
  <si>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</si>
  <si>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</si>
  <si>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</si>
  <si>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</si>
  <si>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r>
      <rPr>
        <b/>
        <sz val="10"/>
        <rFont val="Tahoma"/>
        <family val="2"/>
      </rPr>
      <t xml:space="preserve">(ii) </t>
    </r>
    <r>
      <rPr>
        <sz val="10"/>
        <rFont val="Tahoma"/>
        <family val="2"/>
      </rPr>
      <t>Τα στοιχεία που θα εισαχθούν στα παρακάτω πεδία συμπληρώνονται</t>
    </r>
    <r>
      <rPr>
        <b/>
        <u val="single"/>
        <sz val="10"/>
        <rFont val="Tahoma"/>
        <family val="2"/>
      </rPr>
      <t xml:space="preserve"> μόνο</t>
    </r>
    <r>
      <rPr>
        <sz val="10"/>
        <rFont val="Tahoma"/>
        <family val="2"/>
      </rPr>
      <t xml:space="preserve"> σε περιπτώσεις που το επενδυτικό σχέδιο αφορά </t>
    </r>
    <r>
      <rPr>
        <b/>
        <i/>
        <sz val="10"/>
        <rFont val="Tahoma"/>
        <family val="2"/>
      </rPr>
      <t>εκσυγχρονισμό ολοκληρωμένης μορφής</t>
    </r>
    <r>
      <rPr>
        <sz val="10"/>
        <rFont val="Tahoma"/>
        <family val="2"/>
      </rPr>
      <t xml:space="preserve">. </t>
    </r>
  </si>
  <si>
    <t>Ενισχυόμενο 
Κόστος</t>
  </si>
  <si>
    <r>
      <rPr>
        <b/>
        <sz val="8.5"/>
        <rFont val="Verdana"/>
        <family val="2"/>
      </rPr>
      <t>Κατηγορία 1η:</t>
    </r>
    <r>
      <rPr>
        <sz val="8.5"/>
        <rFont val="Verdana"/>
        <family val="2"/>
      </rPr>
      <t xml:space="preserve"> Έργα για την ασφάλεια προσωπικού και πελατών της μονάδας </t>
    </r>
  </si>
  <si>
    <r>
      <rPr>
        <b/>
        <sz val="8.5"/>
        <rFont val="Verdana"/>
        <family val="2"/>
      </rPr>
      <t>Κατηγορία 2η:</t>
    </r>
    <r>
      <rPr>
        <sz val="8.5"/>
        <rFont val="Verdana"/>
        <family val="2"/>
      </rPr>
      <t xml:space="preserve"> Έργα για την προστασία της υγείας πελατών και προσωπικού </t>
    </r>
  </si>
  <si>
    <r>
      <rPr>
        <b/>
        <sz val="8.5"/>
        <rFont val="Verdana"/>
        <family val="2"/>
      </rPr>
      <t>Κατηγορία 3η:</t>
    </r>
    <r>
      <rPr>
        <sz val="8.5"/>
        <rFont val="Verdana"/>
        <family val="2"/>
      </rPr>
      <t xml:space="preserve">  Έργα εξοικονόμησης ενέργειας και φυσικών πόρων </t>
    </r>
  </si>
  <si>
    <r>
      <rPr>
        <b/>
        <sz val="8.5"/>
        <rFont val="Verdana"/>
        <family val="2"/>
      </rPr>
      <t>Κατηγορία 4η:</t>
    </r>
    <r>
      <rPr>
        <sz val="8.5"/>
        <rFont val="Verdana"/>
        <family val="2"/>
      </rPr>
      <t xml:space="preserve">  Έργα για την προστασία του περιβάλλοντος </t>
    </r>
  </si>
  <si>
    <r>
      <rPr>
        <b/>
        <sz val="8.5"/>
        <rFont val="Verdana"/>
        <family val="2"/>
      </rPr>
      <t>Κατηγορία 5η:</t>
    </r>
    <r>
      <rPr>
        <sz val="8.5"/>
        <rFont val="Verdana"/>
        <family val="2"/>
      </rPr>
      <t xml:space="preserve">  Έργα σύνδεσης με δίκτυα πληροφοριών, τράπεζες δεδομένων </t>
    </r>
  </si>
  <si>
    <r>
      <rPr>
        <b/>
        <sz val="8.5"/>
        <rFont val="Verdana"/>
        <family val="2"/>
      </rPr>
      <t xml:space="preserve">Κατηγορία 6η: </t>
    </r>
    <r>
      <rPr>
        <sz val="8.5"/>
        <rFont val="Verdana"/>
        <family val="2"/>
      </rPr>
      <t xml:space="preserve"> Έργα για την εξυπηρέτηση ατόμων με ειδικές ανάγκες </t>
    </r>
  </si>
  <si>
    <r>
      <rPr>
        <b/>
        <sz val="8.5"/>
        <rFont val="Verdana"/>
        <family val="2"/>
      </rPr>
      <t xml:space="preserve">Κατηγορία 7η: </t>
    </r>
    <r>
      <rPr>
        <sz val="8.5"/>
        <rFont val="Verdana"/>
        <family val="2"/>
      </rPr>
      <t xml:space="preserve"> Έργα που αφορούν κτιριακές και λοιπές εγκαταστάσεις, αντικατάσταση ή και συμπλήρωση του εξοπλισμού (ξενοδοχειακού και αναψυχής) και αναβάθμιση του περιβάλλοντος χώρου. </t>
    </r>
  </si>
  <si>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</si>
  <si>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rPr>
      <t xml:space="preserve">(i) </t>
    </r>
    <r>
      <rPr>
        <sz val="10"/>
        <rFont val="Tahoma"/>
        <family val="2"/>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</si>
  <si>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Μπάρ, Καφετέρια κλπ</t>
  </si>
  <si>
    <r>
      <rPr>
        <b/>
        <sz val="10"/>
        <rFont val="Tahoma"/>
        <family val="2"/>
      </rPr>
      <t xml:space="preserve">(i) </t>
    </r>
    <r>
      <rPr>
        <sz val="10"/>
        <rFont val="Tahoma"/>
        <family val="2"/>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</si>
  <si>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rPr>
        <b/>
        <sz val="10"/>
        <rFont val="Tahoma"/>
        <family val="2"/>
      </rPr>
      <t>(ii)</t>
    </r>
    <r>
      <rPr>
        <sz val="10"/>
        <rFont val="Tahoma"/>
        <family val="2"/>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</si>
  <si>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rPr>
      <t>(i)</t>
    </r>
    <r>
      <rPr>
        <sz val="10"/>
        <rFont val="Tahoma"/>
        <family val="2"/>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</si>
  <si>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Τα έσοδα και κόστη για το σύνολο του φορέα της επένδυσης συμπληρώνονται στο φύλλο "ΕΣΟΔΑ - ΚΟΣΤΗ ΦΟΡΕΑ".</t>
    </r>
  </si>
  <si>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</si>
  <si>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</si>
  <si>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</si>
  <si>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</si>
  <si>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</si>
  <si>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ΤΟΚΟΣ</t>
  </si>
  <si>
    <t xml:space="preserve">ΠΟΣΟ ΔΟΣΗΣ </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</si>
  <si>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</si>
  <si>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</si>
  <si>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</si>
  <si>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</si>
  <si>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</si>
  <si>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</si>
  <si>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</si>
  <si>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Επενδυτικά Σχέδια </t>
    </r>
    <r>
      <rPr>
        <b/>
        <sz val="14"/>
        <color indexed="12"/>
        <rFont val="Arial Greek"/>
        <family val="0"/>
      </rPr>
      <t>του τομέα ΤΟΥΡΙΣΜΟΥ</t>
    </r>
    <r>
      <rPr>
        <b/>
        <sz val="14"/>
        <rFont val="Arial Greek"/>
        <family val="0"/>
      </rPr>
      <t>.</t>
    </r>
  </si>
  <si>
    <t>ΜΗΧΑΝΗΜΑΤΑ - ΛΟΙΠΟΣ ΜΗΧΑΝΟΛΟΓΙΚΟΣ ΕΞΟΠΛΙΣΜΟΣ - ΤΕΧΝΙΚΕΣ ΕΓΚΑΤΑΣΤΑΣΕΙΣ</t>
  </si>
  <si>
    <t>ΔΑΠΑΝΕΣ ΕΝΑΡΞΗΣ ΕΠΙΧΕΙΡΗΜΑΤΙΚΗΣ ΔΡΑΣΤΗΡΙΟΤΗΤΑΣ</t>
  </si>
  <si>
    <t xml:space="preserve">Γ. ΔΑΠΑΝΕΣ ΕΚΚΙΝΗΣΗΣ ΠΡΟΣ ΥΠΟ ΙΔΡΥΣΗ  Ή ΝΕΟΣΥΤΑΤΕΣ ΜΙΚΡΕΣ ΚΑΙ ΠΟΛΥ ΜΙΚΡΕΣ ΕΠΙΧΕΙΡΗΣΕΙΣ </t>
  </si>
  <si>
    <t>ΔΑΠΑΝΕΣ ΜΕΛΕΤΩΝ ΚΑΙ ΑΜΟΙΒΕΣ ΣΥΜΒΟΥΛΩΝ ΓΙΑ ΤΗΝ ΠΑΡΑΚΟΛΟΥΘΗΣΗ ΤΟΥ ΕΠΕΝΔΥΤΙΚΟΥ ΣΧΕΔΙΟΥ (μόνο για ΜΜΕ)</t>
  </si>
  <si>
    <t>ΤΟΚΟΙ ΒΡΑΧΥΠΡΟΘΕΣΜΟΥ ΚΕΦ. ΚΙΝΗΣΗΣ</t>
  </si>
  <si>
    <t>ΣΥΝΟΛΟ ΤΟΚΟΧΡΕΩΛΥΣΙΩΝ 
(συμπεριλαμβανομένων μισθωμάτων leasing)</t>
  </si>
  <si>
    <t>ΔΕΙΚΤΗΣ ΔΙΑΤ</t>
  </si>
  <si>
    <t>ΜΕΣΟΣ ΟΡΟΣ 10ΕΤΙΑΣ ΔΙΑΤ</t>
  </si>
  <si>
    <t>ΙΚΑΝΟΤΗΤΑ ΑΠΟΠΛΗΡΩΜΗΣ ΤΟΚΟΧΡΕΩΛΥΣΙΩΝ (ΔΙΑΤ)</t>
  </si>
  <si>
    <t>ΕΠΙΤΟΚΙΟ*</t>
  </si>
  <si>
    <t xml:space="preserve"> ΔΙΑΡΚΕΙΑ ΔΑΝΕΙΟΥ*</t>
  </si>
  <si>
    <t xml:space="preserve">Το αρχείο υποβάλλεται υποχρεωτικά με συναρτήσεις και όχι με τιμές διαφορετικά δεν γίνεται δεκτό. </t>
  </si>
  <si>
    <t>ΚΤΗΡΙΑΚΕΣ ΕΓΚΑΤΑΣΤΑΣΕΙΣ</t>
  </si>
  <si>
    <t xml:space="preserve">ΑΓΟΡΑ ΠΑΓΙΩΝ ΣΤΟΙΧΕΙΩΝ ΕΝΕΡΓΗΤΙΚΟΥ ΜΟΝΑΔΑΣ ΠΟΥ ΕΧΕΙ ΠΑΥΣΕΙ ΤΗ ΛΕΙΤΟΥΡΓΙΑ ΤΗΣ </t>
  </si>
  <si>
    <t>ΑΫΛΑ ΣΤΟΙΧΕΙΑ ΕΝΕΡΓΗΤΙΚΟΥ</t>
  </si>
  <si>
    <t xml:space="preserve">ΑΫΛΑ ΣΤΟΙΧΕΙΑ ΕΝΕΡΓΗΤΙΚΟΥ </t>
  </si>
  <si>
    <t>ΕΠΙΛΕΞΙΜΕΣ ΔΑΠΑΝΕΣ ΠΕΡΙΦΕΡΕΙΑΚΩΝ ΕΝΙΣΧΥΣΕΩΝ (άρθρο 8 Ν.4399/2016)</t>
  </si>
  <si>
    <t>Υποσύνολο κόστους δαπανών ΟΜΑΔΑΣ Α (ενσώματα &amp; άϋλα)</t>
  </si>
  <si>
    <t>ΓΕΝΙΚΟ ΣΥΝΟΛΟ ΚΟΣΤΟΥΣ ΔΑΠΑΝΩΝ ΟΜΑΔΑΣ Α</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</si>
  <si>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t>
    </r>
  </si>
  <si>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</si>
  <si>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</si>
  <si>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 xml:space="preserve">1ο ΕΤΟΣ </t>
  </si>
  <si>
    <t>* Τακτικό αποθεματικό:</t>
  </si>
  <si>
    <t>**  Μερίσματα πληρωτέα:</t>
  </si>
  <si>
    <t>ΜΕΡΙΣΜΑΤΑ ΠΛΗΡΩΤΕΑ **</t>
  </si>
  <si>
    <t>ΤΑΚΤΙΚΟ ΑΠΟΘΕΜΑΤΙΚΟ *</t>
  </si>
  <si>
    <t xml:space="preserve">ΜΕΙΟΝ: ΦΟΡΟΣ ΕΙΣΟΔΗΜΑΤΟΣ ΧΡΗΣΗΣ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</si>
  <si>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</si>
  <si>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</si>
  <si>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</si>
  <si>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</si>
  <si>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</si>
  <si>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ΟΜΑΔΑΣ Β</t>
  </si>
  <si>
    <t>ΣΥΝΟΛΟ ΟΜΑΔΑΣ Γ</t>
  </si>
  <si>
    <t xml:space="preserve">ΟΜΑΔΑ Β. </t>
  </si>
  <si>
    <t xml:space="preserve">ΔΑΠΑΝΕΣ ΓΙΑ ΣΥΜΒΟΥΛΕΥΤΙΚΕΣ ΥΠΗΡΕΣΙΕΣ (μόνο για νέες ΜΜΕ) </t>
  </si>
  <si>
    <t>ΟΜΑΔΑ Γ. ΔΑΠΑΝΕΣ ΓΙΑ ΝΕΟΣΥΣΤΑΤΕΣ ΕΠΙΧΕΙΡΗΣΕΙΣ (άρθρο 22 ΓΑΚ 651/2014)</t>
  </si>
  <si>
    <t>ΔΑΠΑΝΕΣ ΕΚΚΙΝΗΣΗΣ (μόνο για υπό ίδρυση μικρές και πολύ μικρές επιχειρήσεις)</t>
  </si>
  <si>
    <t>ΕΠΙΛΕΞΙΜΟ ΚΟΣΤΟΣ</t>
  </si>
  <si>
    <r>
      <t xml:space="preserve">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</si>
  <si>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</si>
  <si>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</si>
  <si>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</si>
  <si>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ΠΟΣΟ ΣΥΜΒΑΣΗΣ LEASING</t>
    </r>
    <r>
      <rPr>
        <b/>
        <sz val="8.5"/>
        <color indexed="10"/>
        <rFont val="Tahoma"/>
        <family val="2"/>
      </rPr>
      <t xml:space="preserve"> (*)</t>
    </r>
  </si>
  <si>
    <r>
      <t xml:space="preserve">ΕΝΙΣΧΥΣΗ ΧΡΗΜΑΤΟΔΟΤΙΚΗΣ ΜΙΣΘΩΣΗΣ </t>
    </r>
    <r>
      <rPr>
        <b/>
        <sz val="8.5"/>
        <color indexed="10"/>
        <rFont val="Tahoma"/>
        <family val="2"/>
      </rPr>
      <t>(*)</t>
    </r>
  </si>
  <si>
    <t>Τα απολογιστικά στοιχεία πληρότητας - εσόδων - κόστους συμπληρώνονται μόνο για το τελευταίο έτος πριν την υποβολή της αίτησης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</si>
  <si>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20..</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</si>
  <si>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</si>
  <si>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</si>
  <si>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</si>
  <si>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</si>
  <si>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</si>
  <si>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</si>
  <si>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</si>
  <si>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</si>
  <si>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</si>
  <si>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</si>
  <si>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</si>
  <si>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</si>
  <si>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</si>
  <si>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</si>
  <si>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</si>
  <si>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</si>
  <si>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</si>
  <si>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</si>
  <si>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</si>
  <si>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</si>
  <si>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</si>
  <si>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</si>
  <si>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</si>
  <si>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</si>
  <si>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</si>
  <si>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</si>
  <si>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</si>
  <si>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</si>
  <si>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</si>
  <si>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</si>
  <si>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</si>
  <si>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</si>
  <si>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</si>
  <si>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</si>
  <si>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</si>
  <si>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</si>
  <si>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</si>
  <si>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</si>
  <si>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</si>
  <si>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</si>
  <si>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</si>
  <si>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</si>
  <si>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</si>
  <si>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Επωνυμία Επιχείρησης</t>
  </si>
  <si>
    <t>ΑΦΜ Επιχείρησης</t>
  </si>
  <si>
    <t>Πλήρωση Κριτηρίου Προστιθέμενη Αξία της παραγράφου ζ, του άρθρου 12</t>
  </si>
  <si>
    <t>ΚΑΔ κλάδου δραστηριοποίησης της προτεινόμενης επένδυσης</t>
  </si>
  <si>
    <t>Κλάδος Υπηρεσιών</t>
  </si>
  <si>
    <t>Λογαριασμός 70 (κατα ΕΓΛΣ)</t>
  </si>
  <si>
    <t>Λογαριασμός 71 (κατα ΕΓΛΣ)</t>
  </si>
  <si>
    <t>Λογαριασμός 72 (κατα ΕΓΛΣ)</t>
  </si>
  <si>
    <t>Λογαριασμός 73 (κατα ΕΓΛΣ)</t>
  </si>
  <si>
    <t>Mείον Λογαριασμός 72.10 (κατα ΕΓΛΣ)</t>
  </si>
  <si>
    <t>Mείον Λογαριασμός 72.11 (κατα ΕΓΛΣ)</t>
  </si>
  <si>
    <t>Σύνολο κύκλου εργασιών βάσει των προαναφερθέντων λογαριασμών</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</si>
  <si>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</si>
  <si>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</si>
  <si>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</si>
  <si>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</si>
  <si>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78.05 (κατα ΕΓΛΣ)</t>
  </si>
  <si>
    <t>Κεφαλαιοποιημένη παραγωγή</t>
  </si>
  <si>
    <t>Λογαριασμός 72.10 (κατα ΕΓΛΣ)</t>
  </si>
  <si>
    <t>Λογαριασμός 72.11 (κατα ΕΓΛΣ)</t>
  </si>
  <si>
    <t>Λογαριασμός 74.03 (κατα ΕΓΛΣ)</t>
  </si>
  <si>
    <t>Λογαριασμός 74.98 (κατα ΕΓΛΣ)</t>
  </si>
  <si>
    <t>Λογαριασμός 75 (κατα ΕΓΛΣ)</t>
  </si>
  <si>
    <t>Mείον Λογαριασμός 75.10 (κατα ΕΓΛΣ)</t>
  </si>
  <si>
    <t>Λογαριασμός 78.05 (κατα ΕΓΛΣ)</t>
  </si>
  <si>
    <t>Λοιπά έσοδα εκμετάλλευσης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</si>
  <si>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</si>
  <si>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</si>
  <si>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</si>
  <si>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</si>
  <si>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</si>
  <si>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</si>
  <si>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</si>
  <si>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</si>
  <si>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</si>
  <si>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</si>
  <si>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20</t>
    </r>
    <r>
      <rPr>
        <b/>
        <sz val="8.5"/>
        <color indexed="10"/>
        <rFont val="Tahoma"/>
        <family val="2"/>
      </rPr>
      <t>XX</t>
    </r>
  </si>
  <si>
    <r>
      <t xml:space="preserve">Προσοχή : </t>
    </r>
    <r>
      <rPr>
        <b/>
        <sz val="8.5"/>
        <rFont val="Tahoma"/>
        <family val="2"/>
      </rPr>
      <t>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t>
    </r>
  </si>
  <si>
    <t>Χαρακτηρισμός Εξωστρέφειας (άρθρο 12, παρ. α)</t>
  </si>
  <si>
    <t>Οικονομικά Στοιχεία</t>
  </si>
  <si>
    <t>Αξία Εξαγωγών</t>
  </si>
  <si>
    <t>Κύκλος Εργασιών</t>
  </si>
  <si>
    <t>Αξίο Εξαγωγών /  Κύκλος Εργασιών</t>
  </si>
  <si>
    <t>Ετήσια μεταβολή εξωστρέφειας</t>
  </si>
  <si>
    <t>Μέσος όρος αύξησης εξωστρέφειας τελευταίας τριετίας πριν το έτος υποβολής της αίτησης υπαγωγής</t>
  </si>
  <si>
    <t>Πλήρωση Κριτηρίου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</si>
  <si>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</si>
  <si>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</si>
  <si>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</si>
  <si>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</si>
  <si>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</si>
  <si>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</si>
  <si>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</si>
  <si>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</si>
  <si>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t>Οικονομικά στοιχεία της τελευταίας κλεισμένης διαχειριστικής χρήσης</t>
  </si>
  <si>
    <t>Στις στήλες των μηνών αναφοράς υπολογισμού των ΕΜΕ, συμπληρώνονται οι 12 μήνες για κάθε μία από τις τρεις (3) κλεισμένες διαχειριστικές χρήσεις πριν την υποβολή της αίτησης υπαγωγής, σε αντιστοιχία και με τα υποβαλλόμενα οικονομικά στοιχεία ώστε να υπολογίζεται το μέγεθος της επιχείρησης για κάθε χρήση.</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</si>
</sst>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69" formatCode="#,##0.00_ ;[Red]\-#,##0.00\ "/>
    <numFmt numFmtId="170" formatCode="d/m/yyyy;@"/>
    <numFmt numFmtId="171" formatCode="0.0%"/>
    <numFmt numFmtId="172" formatCode="#,##0.0\ &quot;€&quot;;[Red]\-#,##0.0\ &quot;€&quot;"/>
    <numFmt numFmtId="173" formatCode="#,##0\ _€"/>
    <numFmt numFmtId="174" formatCode="_(* #,##0.00&quot;Δρχ&quot;_);_(* \(#,##0.00&quot;Δρχ&quot;\);_(* &quot;-&quot;??&quot;Δρχ &quot;_);_(@_)"/>
    <numFmt numFmtId="175" formatCode="0.0"/>
    <numFmt numFmtId="176" formatCode="0.000"/>
  </numFmts>
  <fonts count="94">
    <font>
      <sz val="10"/>
      <name val="Arial Greek"/>
      <family val="0"/>
    </font>
    <font>
      <sz val="11"/>
      <color indexed="8"/>
      <name val="Calibri"/>
      <family val="2"/>
    </font>
    <font>
      <sz val="8.5"/>
      <name val="Tahoma"/>
      <family val="2"/>
    </font>
    <font>
      <b/>
      <sz val="8.5"/>
      <name val="Tahoma"/>
      <family val="2"/>
    </font>
    <font>
      <b/>
      <sz val="8.5"/>
      <color indexed="8"/>
      <name val="Tahoma"/>
      <family val="2"/>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b/>
      <sz val="11"/>
      <color indexed="8"/>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12"/>
      <name val="Arial Greek"/>
      <family val="0"/>
    </font>
    <font>
      <sz val="10"/>
      <name val="HellasSouv"/>
      <family val="0"/>
    </font>
    <font>
      <sz val="11"/>
      <name val="Tahoma"/>
      <family val="2"/>
    </font>
    <font>
      <sz val="11"/>
      <name val="Arial Greek"/>
      <family val="0"/>
    </font>
    <font>
      <sz val="8.5"/>
      <name val="Verdana"/>
      <family val="2"/>
    </font>
    <font>
      <b/>
      <u val="single"/>
      <sz val="10"/>
      <name val="Tahoma"/>
      <family val="2"/>
    </font>
    <font>
      <b/>
      <i/>
      <sz val="10"/>
      <name val="Tahoma"/>
      <family val="2"/>
    </font>
    <font>
      <b/>
      <sz val="8.5"/>
      <name val="Verdana"/>
      <family val="2"/>
    </font>
    <font>
      <b/>
      <sz val="11"/>
      <name val="Tahoma"/>
      <family val="2"/>
    </font>
    <font>
      <b/>
      <sz val="14"/>
      <color indexed="12"/>
      <name val="Arial Greek"/>
      <family val="0"/>
    </font>
    <font>
      <b/>
      <sz val="14"/>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8"/>
      <name val="Tahoma"/>
      <family val="2"/>
    </font>
    <font>
      <b/>
      <sz val="11"/>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Greek"/>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lightUp"/>
    </fill>
    <fill>
      <patternFill patternType="solid">
        <fgColor indexed="55"/>
        <bgColor indexed="64"/>
      </patternFill>
    </fill>
    <fill>
      <patternFill patternType="solid">
        <fgColor indexed="2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style="thin"/>
      <right/>
      <top/>
      <bottom/>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right style="hair"/>
      <top/>
      <bottom/>
    </border>
    <border>
      <left style="thin"/>
      <right style="thin"/>
      <top style="hair"/>
      <bottom style="thin"/>
    </border>
    <border>
      <left style="hair"/>
      <right/>
      <top/>
      <bottom/>
    </border>
    <border>
      <left/>
      <right style="thin"/>
      <top style="thin"/>
      <bottom style="thin"/>
    </border>
    <border>
      <left style="thin"/>
      <right style="thin"/>
      <top style="thin"/>
      <bottom style="hair"/>
    </border>
    <border>
      <left style="thin"/>
      <right style="thin"/>
      <top/>
      <bottom/>
    </border>
    <border>
      <left style="thin"/>
      <right style="hair"/>
      <top style="thin"/>
      <bottom style="thin"/>
    </border>
    <border>
      <left style="thin"/>
      <right style="thin"/>
      <top style="hair"/>
      <bottom style="hair"/>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hair"/>
      <top/>
      <bottom style="hair"/>
    </border>
    <border>
      <left style="double"/>
      <right style="thin"/>
      <top style="thin"/>
      <bottom style="thin"/>
    </border>
    <border>
      <left style="double"/>
      <right/>
      <top/>
      <bottom/>
    </border>
    <border>
      <left style="double"/>
      <right style="thin"/>
      <top/>
      <bottom style="thin"/>
    </border>
    <border>
      <left style="hair"/>
      <right style="thin"/>
      <top style="hair"/>
      <bottom style="hair"/>
    </border>
    <border>
      <left style="hair"/>
      <right style="thin"/>
      <top style="hair"/>
      <bottom/>
    </border>
    <border>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thin"/>
      <bottom/>
    </border>
    <border>
      <left style="double"/>
      <right/>
      <top/>
      <bottom style="thin"/>
    </border>
    <border>
      <left style="double"/>
      <right/>
      <top style="thin"/>
      <bottom style="thin"/>
    </border>
    <border>
      <left style="thin"/>
      <right style="hair"/>
      <top style="hair"/>
      <bottom style="hair"/>
    </border>
    <border>
      <left style="thin"/>
      <right/>
      <top style="thin"/>
      <bottom style="hair"/>
    </border>
    <border>
      <left/>
      <right style="thin"/>
      <top style="thin"/>
      <bottom style="hair"/>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 fontId="11"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14" fillId="0" borderId="0">
      <alignment/>
      <protection/>
    </xf>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12" fillId="0" borderId="10">
      <alignment/>
      <protection/>
    </xf>
    <xf numFmtId="1" fontId="13" fillId="0" borderId="11" applyNumberFormat="0" applyFont="0" applyFill="0" applyAlignment="0" applyProtection="0"/>
    <xf numFmtId="174" fontId="14" fillId="0" borderId="0" applyFont="0" applyFill="0" applyBorder="0" applyAlignment="0" applyProtection="0"/>
    <xf numFmtId="0" fontId="92" fillId="0" borderId="0" applyNumberFormat="0" applyFill="0" applyBorder="0" applyAlignment="0" applyProtection="0"/>
    <xf numFmtId="0" fontId="0" fillId="0" borderId="0">
      <alignment/>
      <protection/>
    </xf>
    <xf numFmtId="0" fontId="34" fillId="0" borderId="0">
      <alignment/>
      <protection/>
    </xf>
    <xf numFmtId="0" fontId="14"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167" fontId="0" fillId="0" borderId="0" applyFont="0" applyFill="0" applyBorder="0" applyAlignment="0" applyProtection="0"/>
    <xf numFmtId="0" fontId="76" fillId="0" borderId="0">
      <alignment/>
      <protection/>
    </xf>
    <xf numFmtId="0" fontId="14" fillId="0" borderId="0">
      <alignment/>
      <protection/>
    </xf>
    <xf numFmtId="0" fontId="1" fillId="0" borderId="0">
      <alignment/>
      <protection/>
    </xf>
  </cellStyleXfs>
  <cellXfs count="544">
    <xf numFmtId="0" fontId="0" fillId="0" borderId="0" xfId="0" applyAlignment="1">
      <alignment/>
    </xf>
    <xf numFmtId="0" fontId="3" fillId="33" borderId="12" xfId="0" applyFont="1" applyFill="1" applyBorder="1" applyAlignment="1">
      <alignment horizontal="center" vertical="center" wrapText="1"/>
    </xf>
    <xf numFmtId="4" fontId="2" fillId="33" borderId="13" xfId="0" applyNumberFormat="1" applyFont="1" applyFill="1" applyBorder="1" applyAlignment="1">
      <alignment horizontal="right" vertical="center" wrapText="1"/>
    </xf>
    <xf numFmtId="0" fontId="3" fillId="33" borderId="12"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34" borderId="14" xfId="0" applyFont="1" applyFill="1" applyBorder="1" applyAlignment="1">
      <alignment horizontal="right" vertical="center" wrapText="1"/>
    </xf>
    <xf numFmtId="4" fontId="3" fillId="34" borderId="14" xfId="0" applyNumberFormat="1" applyFont="1" applyFill="1" applyBorder="1" applyAlignment="1">
      <alignment horizontal="right" vertical="center" wrapText="1"/>
    </xf>
    <xf numFmtId="4" fontId="9" fillId="35" borderId="14" xfId="0" applyNumberFormat="1" applyFont="1" applyFill="1" applyBorder="1" applyAlignment="1">
      <alignment horizontal="right" vertical="center" wrapText="1"/>
    </xf>
    <xf numFmtId="4" fontId="2" fillId="34" borderId="14" xfId="0" applyNumberFormat="1" applyFont="1" applyFill="1" applyBorder="1" applyAlignment="1">
      <alignment horizontal="right" vertical="center" wrapText="1"/>
    </xf>
    <xf numFmtId="4" fontId="8" fillId="35" borderId="14" xfId="0" applyNumberFormat="1"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34" borderId="15" xfId="0" applyNumberFormat="1" applyFont="1" applyFill="1" applyBorder="1" applyAlignment="1">
      <alignment horizontal="right" vertical="center" wrapText="1"/>
    </xf>
    <xf numFmtId="4" fontId="9" fillId="35" borderId="15"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3" fillId="35" borderId="15"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3" fillId="36" borderId="14" xfId="0" applyNumberFormat="1" applyFont="1" applyFill="1" applyBorder="1" applyAlignment="1">
      <alignment horizontal="right" vertical="center" wrapText="1"/>
    </xf>
    <xf numFmtId="4" fontId="2" fillId="36" borderId="14" xfId="0" applyNumberFormat="1" applyFont="1" applyFill="1" applyBorder="1" applyAlignment="1">
      <alignment horizontal="right" vertical="center" wrapText="1"/>
    </xf>
    <xf numFmtId="0" fontId="15" fillId="0" borderId="0" xfId="81" applyFont="1" applyAlignment="1">
      <alignment vertical="center"/>
      <protection/>
    </xf>
    <xf numFmtId="49" fontId="3" fillId="34" borderId="12" xfId="81" applyNumberFormat="1" applyFont="1" applyFill="1" applyBorder="1" applyAlignment="1">
      <alignment horizontal="left" vertical="center" wrapText="1"/>
      <protection/>
    </xf>
    <xf numFmtId="0" fontId="2" fillId="0" borderId="0" xfId="81" applyFont="1" applyAlignment="1">
      <alignment vertical="center"/>
      <protection/>
    </xf>
    <xf numFmtId="49" fontId="3" fillId="33" borderId="12" xfId="81" applyNumberFormat="1" applyFont="1" applyFill="1" applyBorder="1" applyAlignment="1">
      <alignment horizontal="left" vertical="center" wrapText="1"/>
      <protection/>
    </xf>
    <xf numFmtId="0" fontId="0" fillId="0" borderId="0" xfId="77" applyFont="1" applyAlignment="1">
      <alignment vertical="center"/>
      <protection/>
    </xf>
    <xf numFmtId="166" fontId="21" fillId="0" borderId="0" xfId="77" applyNumberFormat="1" applyFont="1" applyFill="1" applyAlignment="1">
      <alignment vertical="center"/>
      <protection/>
    </xf>
    <xf numFmtId="0" fontId="2" fillId="0" borderId="0" xfId="77" applyFont="1" applyAlignment="1">
      <alignment vertical="center"/>
      <protection/>
    </xf>
    <xf numFmtId="166" fontId="17" fillId="0" borderId="0" xfId="77" applyNumberFormat="1" applyFont="1" applyFill="1" applyBorder="1" applyAlignment="1" applyProtection="1">
      <alignment vertical="center"/>
      <protection hidden="1"/>
    </xf>
    <xf numFmtId="166" fontId="17" fillId="0" borderId="0" xfId="77" applyNumberFormat="1" applyFont="1" applyFill="1" applyAlignment="1">
      <alignment vertical="center"/>
      <protection/>
    </xf>
    <xf numFmtId="0" fontId="2" fillId="37" borderId="0" xfId="77" applyFont="1" applyFill="1" applyAlignment="1" applyProtection="1">
      <alignment vertical="center"/>
      <protection hidden="1"/>
    </xf>
    <xf numFmtId="0" fontId="2" fillId="34" borderId="11" xfId="77" applyFont="1" applyFill="1" applyBorder="1" applyAlignment="1" applyProtection="1">
      <alignment vertical="center"/>
      <protection hidden="1"/>
    </xf>
    <xf numFmtId="0" fontId="2" fillId="34" borderId="11" xfId="77" applyFont="1" applyFill="1" applyBorder="1" applyAlignment="1" applyProtection="1">
      <alignment vertical="center" wrapText="1"/>
      <protection hidden="1"/>
    </xf>
    <xf numFmtId="0" fontId="2" fillId="34" borderId="16" xfId="77" applyFont="1" applyFill="1" applyBorder="1" applyAlignment="1" applyProtection="1">
      <alignment vertical="center" wrapText="1"/>
      <protection hidden="1"/>
    </xf>
    <xf numFmtId="0" fontId="3" fillId="34" borderId="12" xfId="77" applyFont="1" applyFill="1" applyBorder="1" applyAlignment="1" applyProtection="1">
      <alignment vertical="center"/>
      <protection hidden="1"/>
    </xf>
    <xf numFmtId="0" fontId="2" fillId="34" borderId="16" xfId="15" applyFont="1" applyFill="1" applyBorder="1" applyAlignment="1" applyProtection="1">
      <alignment horizontal="center" vertical="center"/>
      <protection hidden="1"/>
    </xf>
    <xf numFmtId="1" fontId="3" fillId="34" borderId="15" xfId="15" applyNumberFormat="1" applyFont="1" applyFill="1" applyBorder="1" applyAlignment="1" applyProtection="1">
      <alignment vertical="center" shrinkToFit="1"/>
      <protection hidden="1"/>
    </xf>
    <xf numFmtId="1" fontId="3" fillId="34" borderId="14" xfId="15" applyNumberFormat="1" applyFont="1" applyFill="1" applyBorder="1" applyAlignment="1" applyProtection="1">
      <alignment vertical="center" shrinkToFit="1"/>
      <protection hidden="1"/>
    </xf>
    <xf numFmtId="1" fontId="3" fillId="34" borderId="17" xfId="77" applyNumberFormat="1" applyFont="1" applyFill="1" applyBorder="1" applyAlignment="1" applyProtection="1">
      <alignment vertical="center" shrinkToFit="1"/>
      <protection hidden="1"/>
    </xf>
    <xf numFmtId="3" fontId="3" fillId="36" borderId="14" xfId="77" applyNumberFormat="1" applyFont="1" applyFill="1" applyBorder="1" applyAlignment="1" applyProtection="1">
      <alignment vertical="center" shrinkToFit="1"/>
      <protection hidden="1"/>
    </xf>
    <xf numFmtId="0" fontId="2" fillId="0" borderId="0" xfId="74" applyFont="1">
      <alignment/>
      <protection/>
    </xf>
    <xf numFmtId="3" fontId="2" fillId="34" borderId="14" xfId="78" applyNumberFormat="1" applyFont="1" applyFill="1" applyBorder="1" applyAlignment="1">
      <alignment vertical="center"/>
      <protection/>
    </xf>
    <xf numFmtId="10" fontId="3" fillId="34" borderId="14" xfId="66" applyNumberFormat="1" applyFont="1" applyFill="1" applyBorder="1" applyAlignment="1">
      <alignment horizontal="center" vertical="center" shrinkToFit="1"/>
    </xf>
    <xf numFmtId="0" fontId="2" fillId="34" borderId="14" xfId="78" applyFont="1" applyFill="1" applyBorder="1" applyAlignment="1">
      <alignment vertical="center"/>
      <protection/>
    </xf>
    <xf numFmtId="166" fontId="3" fillId="34" borderId="14" xfId="78" applyNumberFormat="1" applyFont="1" applyFill="1" applyBorder="1" applyAlignment="1">
      <alignment horizontal="center" vertical="center" shrinkToFit="1"/>
      <protection/>
    </xf>
    <xf numFmtId="165" fontId="3" fillId="34" borderId="14" xfId="78" applyNumberFormat="1" applyFont="1" applyFill="1" applyBorder="1" applyAlignment="1">
      <alignment horizontal="center" vertical="center" shrinkToFit="1"/>
      <protection/>
    </xf>
    <xf numFmtId="165" fontId="2" fillId="34" borderId="14" xfId="78" applyNumberFormat="1" applyFont="1" applyFill="1" applyBorder="1" applyAlignment="1">
      <alignment horizontal="left" vertical="center" wrapText="1"/>
      <protection/>
    </xf>
    <xf numFmtId="8" fontId="3" fillId="36" borderId="14" xfId="84" applyNumberFormat="1" applyFont="1" applyFill="1" applyBorder="1" applyAlignment="1">
      <alignment horizontal="center" vertical="center" shrinkToFit="1"/>
    </xf>
    <xf numFmtId="166" fontId="3" fillId="34" borderId="14" xfId="78" applyNumberFormat="1" applyFont="1" applyFill="1" applyBorder="1" applyAlignment="1">
      <alignment horizontal="center" vertical="center" wrapText="1" shrinkToFit="1"/>
      <protection/>
    </xf>
    <xf numFmtId="166" fontId="2" fillId="34" borderId="14" xfId="78" applyNumberFormat="1" applyFont="1" applyFill="1" applyBorder="1" applyAlignment="1">
      <alignment horizontal="center" vertical="center" shrinkToFit="1"/>
      <protection/>
    </xf>
    <xf numFmtId="166" fontId="2" fillId="36" borderId="14" xfId="78" applyNumberFormat="1" applyFont="1" applyFill="1" applyBorder="1" applyAlignment="1">
      <alignment horizontal="right" vertical="center" shrinkToFit="1"/>
      <protection/>
    </xf>
    <xf numFmtId="0" fontId="2" fillId="0" borderId="0" xfId="82" applyFont="1" applyAlignment="1">
      <alignment vertical="center"/>
      <protection/>
    </xf>
    <xf numFmtId="0" fontId="2" fillId="0" borderId="0" xfId="82" applyFont="1" applyFill="1" applyAlignment="1">
      <alignment vertical="center"/>
      <protection/>
    </xf>
    <xf numFmtId="0" fontId="2" fillId="0" borderId="0" xfId="82" applyFont="1" applyAlignment="1">
      <alignment vertical="center" wrapText="1"/>
      <protection/>
    </xf>
    <xf numFmtId="0" fontId="2" fillId="0" borderId="18" xfId="82" applyFont="1" applyFill="1" applyBorder="1" applyAlignment="1">
      <alignment vertical="center"/>
      <protection/>
    </xf>
    <xf numFmtId="170" fontId="2" fillId="0" borderId="0" xfId="82" applyNumberFormat="1" applyFont="1" applyFill="1" applyBorder="1" applyAlignment="1">
      <alignment vertical="center"/>
      <protection/>
    </xf>
    <xf numFmtId="165" fontId="2" fillId="0" borderId="0" xfId="82" applyNumberFormat="1" applyFont="1" applyFill="1" applyBorder="1" applyAlignment="1">
      <alignment vertical="center" shrinkToFit="1"/>
      <protection/>
    </xf>
    <xf numFmtId="10" fontId="2" fillId="0" borderId="0" xfId="66" applyNumberFormat="1" applyFont="1" applyFill="1" applyBorder="1" applyAlignment="1">
      <alignment vertical="center" shrinkToFit="1"/>
    </xf>
    <xf numFmtId="0" fontId="2" fillId="0" borderId="14" xfId="82" applyFont="1" applyBorder="1" applyAlignment="1">
      <alignment vertical="center" wrapText="1"/>
      <protection/>
    </xf>
    <xf numFmtId="0" fontId="2" fillId="34" borderId="14" xfId="82" applyFont="1" applyFill="1" applyBorder="1" applyAlignment="1">
      <alignment horizontal="center" vertical="center" wrapText="1"/>
      <protection/>
    </xf>
    <xf numFmtId="165" fontId="2" fillId="0" borderId="19" xfId="82" applyNumberFormat="1" applyFont="1" applyBorder="1" applyAlignment="1">
      <alignment vertical="center" shrinkToFit="1"/>
      <protection/>
    </xf>
    <xf numFmtId="0" fontId="0" fillId="0" borderId="0" xfId="0" applyAlignment="1">
      <alignment vertical="center"/>
    </xf>
    <xf numFmtId="0" fontId="3" fillId="0" borderId="20" xfId="82" applyFont="1" applyFill="1" applyBorder="1" applyAlignment="1">
      <alignment vertical="center"/>
      <protection/>
    </xf>
    <xf numFmtId="0" fontId="3" fillId="34" borderId="12" xfId="82" applyFont="1" applyFill="1" applyBorder="1" applyAlignment="1">
      <alignment vertical="center"/>
      <protection/>
    </xf>
    <xf numFmtId="0" fontId="2" fillId="34" borderId="13" xfId="82" applyFont="1" applyFill="1" applyBorder="1" applyAlignment="1">
      <alignment vertical="center"/>
      <protection/>
    </xf>
    <xf numFmtId="0" fontId="2" fillId="34" borderId="21" xfId="82" applyFont="1" applyFill="1" applyBorder="1" applyAlignment="1">
      <alignment vertical="center"/>
      <protection/>
    </xf>
    <xf numFmtId="165" fontId="2" fillId="36" borderId="14" xfId="82" applyNumberFormat="1" applyFont="1" applyFill="1" applyBorder="1" applyAlignment="1">
      <alignment vertical="center" shrinkToFit="1"/>
      <protection/>
    </xf>
    <xf numFmtId="165" fontId="3" fillId="36" borderId="22" xfId="82" applyNumberFormat="1" applyFont="1" applyFill="1" applyBorder="1" applyAlignment="1">
      <alignment vertical="center" shrinkToFit="1"/>
      <protection/>
    </xf>
    <xf numFmtId="165" fontId="3" fillId="36" borderId="19" xfId="82" applyNumberFormat="1" applyFont="1" applyFill="1" applyBorder="1" applyAlignment="1">
      <alignment vertical="center" shrinkToFit="1"/>
      <protection/>
    </xf>
    <xf numFmtId="165" fontId="3" fillId="36" borderId="14" xfId="82" applyNumberFormat="1" applyFont="1" applyFill="1" applyBorder="1" applyAlignment="1">
      <alignment vertical="center" shrinkToFit="1"/>
      <protection/>
    </xf>
    <xf numFmtId="0" fontId="2" fillId="0" borderId="14" xfId="0" applyFont="1" applyFill="1" applyBorder="1" applyAlignment="1">
      <alignment horizontal="right" vertical="center" wrapText="1"/>
    </xf>
    <xf numFmtId="0" fontId="2" fillId="34" borderId="14" xfId="0" applyFont="1" applyFill="1" applyBorder="1" applyAlignment="1">
      <alignment horizontal="center" vertical="center" wrapText="1"/>
    </xf>
    <xf numFmtId="9" fontId="3" fillId="34" borderId="14"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65" fontId="2" fillId="0" borderId="0" xfId="82" applyNumberFormat="1" applyFont="1" applyAlignment="1">
      <alignment vertical="center" shrinkToFit="1"/>
      <protection/>
    </xf>
    <xf numFmtId="0" fontId="3" fillId="0" borderId="14" xfId="82" applyFont="1" applyBorder="1" applyAlignment="1">
      <alignment vertical="center" wrapText="1"/>
      <protection/>
    </xf>
    <xf numFmtId="165" fontId="2" fillId="34" borderId="14" xfId="82" applyNumberFormat="1" applyFont="1" applyFill="1" applyBorder="1" applyAlignment="1">
      <alignment vertical="center" shrinkToFit="1"/>
      <protection/>
    </xf>
    <xf numFmtId="0" fontId="2" fillId="0" borderId="0" xfId="83" applyFont="1" applyFill="1" applyAlignment="1">
      <alignment vertical="center"/>
      <protection/>
    </xf>
    <xf numFmtId="0" fontId="25" fillId="0" borderId="0" xfId="83" applyFont="1" applyFill="1" applyAlignment="1">
      <alignment vertical="center"/>
      <protection/>
    </xf>
    <xf numFmtId="0" fontId="25" fillId="0" borderId="23" xfId="15" applyFont="1" applyFill="1" applyBorder="1" applyAlignment="1">
      <alignment vertical="center"/>
      <protection/>
    </xf>
    <xf numFmtId="166" fontId="24" fillId="0" borderId="0" xfId="83" applyNumberFormat="1" applyFont="1" applyFill="1" applyAlignment="1">
      <alignment vertical="center"/>
      <protection/>
    </xf>
    <xf numFmtId="3" fontId="17" fillId="0" borderId="23" xfId="83" applyNumberFormat="1" applyFont="1" applyFill="1" applyBorder="1" applyAlignment="1">
      <alignment vertical="center" shrinkToFit="1"/>
      <protection/>
    </xf>
    <xf numFmtId="166" fontId="17" fillId="0" borderId="0" xfId="83" applyNumberFormat="1" applyFont="1" applyFill="1" applyAlignment="1">
      <alignment vertical="center"/>
      <protection/>
    </xf>
    <xf numFmtId="3" fontId="16" fillId="0" borderId="23" xfId="83" applyNumberFormat="1" applyFont="1" applyFill="1" applyBorder="1" applyAlignment="1">
      <alignment vertical="center" shrinkToFit="1"/>
      <protection/>
    </xf>
    <xf numFmtId="0" fontId="24" fillId="0" borderId="0" xfId="83" applyFont="1" applyFill="1" applyAlignment="1">
      <alignment vertical="center"/>
      <protection/>
    </xf>
    <xf numFmtId="166" fontId="24" fillId="34" borderId="14" xfId="83" applyNumberFormat="1" applyFont="1" applyFill="1" applyBorder="1" applyAlignment="1">
      <alignment vertical="center"/>
      <protection/>
    </xf>
    <xf numFmtId="3" fontId="24" fillId="34" borderId="14" xfId="83" applyNumberFormat="1" applyFont="1" applyFill="1" applyBorder="1" applyAlignment="1">
      <alignment vertical="center" shrinkToFit="1"/>
      <protection/>
    </xf>
    <xf numFmtId="3" fontId="17" fillId="36" borderId="14" xfId="83" applyNumberFormat="1" applyFont="1" applyFill="1" applyBorder="1" applyAlignment="1">
      <alignment horizontal="right" vertical="center" shrinkToFit="1"/>
      <protection/>
    </xf>
    <xf numFmtId="3" fontId="16" fillId="36" borderId="14" xfId="83" applyNumberFormat="1" applyFont="1" applyFill="1" applyBorder="1" applyAlignment="1">
      <alignment horizontal="right" vertical="center" shrinkToFit="1"/>
      <protection/>
    </xf>
    <xf numFmtId="166" fontId="3" fillId="34" borderId="14" xfId="15" applyNumberFormat="1" applyFont="1" applyFill="1" applyBorder="1" applyAlignment="1">
      <alignment vertical="center"/>
      <protection/>
    </xf>
    <xf numFmtId="0" fontId="3" fillId="34" borderId="14" xfId="83" applyFont="1" applyFill="1" applyBorder="1" applyAlignment="1">
      <alignment vertical="center"/>
      <protection/>
    </xf>
    <xf numFmtId="0" fontId="4" fillId="34" borderId="14" xfId="83" applyFont="1" applyFill="1" applyBorder="1" applyAlignment="1">
      <alignment horizontal="right" vertical="center"/>
      <protection/>
    </xf>
    <xf numFmtId="0" fontId="2" fillId="0" borderId="0" xfId="82" applyFont="1">
      <alignment/>
      <protection/>
    </xf>
    <xf numFmtId="0" fontId="3" fillId="37" borderId="0" xfId="77" applyFont="1" applyFill="1" applyAlignment="1" applyProtection="1">
      <alignment horizontal="left" vertical="center"/>
      <protection hidden="1"/>
    </xf>
    <xf numFmtId="165" fontId="19" fillId="36" borderId="24" xfId="82" applyNumberFormat="1" applyFont="1" applyFill="1" applyBorder="1" applyAlignment="1">
      <alignment horizontal="right" vertical="center" shrinkToFit="1"/>
      <protection/>
    </xf>
    <xf numFmtId="10" fontId="2" fillId="34" borderId="14" xfId="77" applyNumberFormat="1" applyFont="1" applyFill="1" applyBorder="1" applyAlignment="1" applyProtection="1">
      <alignment vertical="center"/>
      <protection hidden="1"/>
    </xf>
    <xf numFmtId="0" fontId="2" fillId="34" borderId="14" xfId="77" applyFont="1" applyFill="1" applyBorder="1" applyAlignment="1" applyProtection="1">
      <alignment horizontal="left" vertical="center" indent="1"/>
      <protection hidden="1"/>
    </xf>
    <xf numFmtId="10" fontId="3" fillId="34" borderId="14" xfId="77" applyNumberFormat="1" applyFont="1" applyFill="1" applyBorder="1" applyAlignment="1" applyProtection="1">
      <alignment horizontal="right" vertical="center"/>
      <protection hidden="1"/>
    </xf>
    <xf numFmtId="0" fontId="3" fillId="34" borderId="14" xfId="77" applyFont="1" applyFill="1" applyBorder="1" applyAlignment="1" applyProtection="1">
      <alignment horizontal="left" vertical="center"/>
      <protection hidden="1"/>
    </xf>
    <xf numFmtId="0" fontId="3" fillId="34" borderId="14" xfId="77" applyFont="1" applyFill="1" applyBorder="1" applyAlignment="1" applyProtection="1">
      <alignment horizontal="center" vertical="center"/>
      <protection hidden="1"/>
    </xf>
    <xf numFmtId="0" fontId="2" fillId="0" borderId="14" xfId="82" applyFont="1" applyFill="1" applyBorder="1" applyAlignment="1">
      <alignment vertical="center" wrapText="1"/>
      <protection/>
    </xf>
    <xf numFmtId="0" fontId="3" fillId="36" borderId="14" xfId="82" applyFont="1" applyFill="1" applyBorder="1" applyAlignment="1">
      <alignment vertical="center"/>
      <protection/>
    </xf>
    <xf numFmtId="0" fontId="2" fillId="0" borderId="0" xfId="82" applyFont="1" applyAlignment="1">
      <alignment wrapText="1"/>
      <protection/>
    </xf>
    <xf numFmtId="0" fontId="2" fillId="0" borderId="0" xfId="82" applyFont="1" applyFill="1">
      <alignment/>
      <protection/>
    </xf>
    <xf numFmtId="0" fontId="6" fillId="38" borderId="12" xfId="83" applyFont="1" applyFill="1" applyBorder="1" applyAlignment="1">
      <alignment vertical="center"/>
      <protection/>
    </xf>
    <xf numFmtId="3" fontId="17" fillId="0" borderId="14" xfId="83" applyNumberFormat="1" applyFont="1" applyFill="1" applyBorder="1" applyAlignment="1">
      <alignment horizontal="right" vertical="center" shrinkToFit="1"/>
      <protection/>
    </xf>
    <xf numFmtId="165" fontId="2" fillId="39" borderId="14" xfId="82" applyNumberFormat="1" applyFont="1" applyFill="1" applyBorder="1" applyAlignment="1">
      <alignment vertical="center" shrinkToFit="1"/>
      <protection/>
    </xf>
    <xf numFmtId="165" fontId="2" fillId="39" borderId="14" xfId="82" applyNumberFormat="1" applyFont="1" applyFill="1" applyBorder="1" applyAlignment="1">
      <alignment horizontal="center" vertical="center" shrinkToFit="1"/>
      <protection/>
    </xf>
    <xf numFmtId="0" fontId="2" fillId="36" borderId="14" xfId="82" applyFont="1" applyFill="1" applyBorder="1" applyAlignment="1">
      <alignment vertical="center"/>
      <protection/>
    </xf>
    <xf numFmtId="165" fontId="3" fillId="34" borderId="14" xfId="78" applyNumberFormat="1" applyFont="1" applyFill="1" applyBorder="1" applyAlignment="1">
      <alignment horizontal="center" vertical="center" wrapText="1"/>
      <protection/>
    </xf>
    <xf numFmtId="0" fontId="3" fillId="34" borderId="21" xfId="74" applyFont="1" applyFill="1" applyBorder="1" applyAlignment="1">
      <alignment vertical="center" wrapText="1"/>
      <protection/>
    </xf>
    <xf numFmtId="166" fontId="27" fillId="34" borderId="14" xfId="78" applyNumberFormat="1" applyFont="1" applyFill="1" applyBorder="1" applyAlignment="1">
      <alignment horizontal="center" vertical="center" wrapText="1" shrinkToFit="1"/>
      <protection/>
    </xf>
    <xf numFmtId="0" fontId="2" fillId="34" borderId="16" xfId="82" applyFont="1" applyFill="1" applyBorder="1" applyAlignment="1">
      <alignment horizontal="center" vertical="center" wrapText="1"/>
      <protection/>
    </xf>
    <xf numFmtId="165" fontId="2" fillId="36" borderId="22" xfId="82" applyNumberFormat="1" applyFont="1" applyFill="1" applyBorder="1" applyAlignment="1">
      <alignment vertical="center" shrinkToFit="1"/>
      <protection/>
    </xf>
    <xf numFmtId="165" fontId="2" fillId="0" borderId="25" xfId="82" applyNumberFormat="1" applyFont="1" applyBorder="1" applyAlignment="1">
      <alignment vertical="center" shrinkToFit="1"/>
      <protection/>
    </xf>
    <xf numFmtId="165" fontId="2" fillId="37" borderId="22" xfId="82" applyNumberFormat="1" applyFont="1" applyFill="1" applyBorder="1" applyAlignment="1">
      <alignment vertical="center" shrinkToFit="1"/>
      <protection/>
    </xf>
    <xf numFmtId="165" fontId="3" fillId="36" borderId="25" xfId="82" applyNumberFormat="1" applyFont="1" applyFill="1" applyBorder="1" applyAlignment="1">
      <alignment vertical="center" shrinkToFit="1"/>
      <protection/>
    </xf>
    <xf numFmtId="165" fontId="2" fillId="34" borderId="22" xfId="82" applyNumberFormat="1" applyFont="1" applyFill="1" applyBorder="1" applyAlignment="1">
      <alignment horizontal="center" vertical="center" wrapText="1"/>
      <protection/>
    </xf>
    <xf numFmtId="165" fontId="2" fillId="34" borderId="25" xfId="82" applyNumberFormat="1" applyFont="1" applyFill="1" applyBorder="1" applyAlignment="1">
      <alignment horizontal="center" vertical="center" wrapText="1"/>
      <protection/>
    </xf>
    <xf numFmtId="165" fontId="2" fillId="34" borderId="19" xfId="82" applyNumberFormat="1" applyFont="1" applyFill="1" applyBorder="1" applyAlignment="1">
      <alignment horizontal="center" vertical="center" wrapText="1"/>
      <protection/>
    </xf>
    <xf numFmtId="10" fontId="2" fillId="39" borderId="14" xfId="82" applyNumberFormat="1" applyFont="1" applyFill="1" applyBorder="1" applyAlignment="1">
      <alignment horizontal="center" vertical="center" shrinkToFit="1"/>
      <protection/>
    </xf>
    <xf numFmtId="0" fontId="2" fillId="0" borderId="0" xfId="74" applyFont="1" applyAlignment="1">
      <alignment vertical="center"/>
      <protection/>
    </xf>
    <xf numFmtId="0" fontId="3" fillId="0" borderId="0" xfId="74" applyFont="1" applyAlignment="1">
      <alignment vertical="center"/>
      <protection/>
    </xf>
    <xf numFmtId="0" fontId="2" fillId="0" borderId="14" xfId="74" applyFont="1" applyBorder="1" applyAlignment="1">
      <alignment vertical="center"/>
      <protection/>
    </xf>
    <xf numFmtId="166" fontId="3" fillId="34" borderId="14" xfId="78" applyNumberFormat="1" applyFont="1" applyFill="1" applyBorder="1" applyAlignment="1">
      <alignment horizontal="center" vertical="center" wrapText="1"/>
      <protection/>
    </xf>
    <xf numFmtId="166" fontId="3" fillId="34" borderId="14" xfId="78" applyNumberFormat="1" applyFont="1" applyFill="1" applyBorder="1" applyAlignment="1">
      <alignment horizontal="center" vertical="center"/>
      <protection/>
    </xf>
    <xf numFmtId="166" fontId="2" fillId="36" borderId="14" xfId="78" applyNumberFormat="1" applyFont="1" applyFill="1" applyBorder="1" applyAlignment="1">
      <alignment horizontal="right" vertical="center"/>
      <protection/>
    </xf>
    <xf numFmtId="0" fontId="3" fillId="0" borderId="14" xfId="74" applyFont="1" applyBorder="1" applyAlignment="1">
      <alignment vertical="center"/>
      <protection/>
    </xf>
    <xf numFmtId="0" fontId="2" fillId="34" borderId="14" xfId="15" applyFont="1" applyFill="1" applyBorder="1" applyAlignment="1" applyProtection="1">
      <alignment horizontal="center" vertical="center"/>
      <protection hidden="1"/>
    </xf>
    <xf numFmtId="0" fontId="6" fillId="38" borderId="17" xfId="0" applyFont="1" applyFill="1" applyBorder="1" applyAlignment="1">
      <alignment horizontal="left" vertical="center"/>
    </xf>
    <xf numFmtId="0" fontId="0" fillId="38" borderId="26" xfId="0" applyFill="1" applyBorder="1" applyAlignment="1">
      <alignment vertical="center"/>
    </xf>
    <xf numFmtId="0" fontId="0" fillId="38" borderId="27" xfId="0" applyFill="1" applyBorder="1" applyAlignment="1">
      <alignment vertical="center"/>
    </xf>
    <xf numFmtId="0" fontId="18" fillId="38" borderId="28" xfId="0" applyFont="1" applyFill="1" applyBorder="1" applyAlignment="1">
      <alignment horizontal="left" vertical="center"/>
    </xf>
    <xf numFmtId="0" fontId="0" fillId="38" borderId="29" xfId="0" applyFill="1" applyBorder="1" applyAlignment="1">
      <alignment vertical="center"/>
    </xf>
    <xf numFmtId="0" fontId="0" fillId="38" borderId="30" xfId="0" applyFill="1" applyBorder="1" applyAlignment="1">
      <alignment vertical="center"/>
    </xf>
    <xf numFmtId="0" fontId="3" fillId="34"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vertical="center"/>
    </xf>
    <xf numFmtId="0" fontId="3" fillId="0" borderId="14" xfId="0" applyFont="1" applyFill="1" applyBorder="1" applyAlignment="1">
      <alignment horizontal="left" vertical="center" wrapText="1"/>
    </xf>
    <xf numFmtId="0" fontId="18" fillId="34" borderId="14" xfId="0" applyFont="1" applyFill="1" applyBorder="1" applyAlignment="1">
      <alignment horizontal="left" vertical="center" wrapText="1"/>
    </xf>
    <xf numFmtId="0" fontId="0" fillId="0" borderId="0" xfId="0" applyAlignment="1">
      <alignment horizontal="center" vertical="center"/>
    </xf>
    <xf numFmtId="3" fontId="3" fillId="40" borderId="14" xfId="77" applyNumberFormat="1" applyFont="1" applyFill="1" applyBorder="1" applyAlignment="1" applyProtection="1">
      <alignment vertical="center" shrinkToFit="1"/>
      <protection hidden="1"/>
    </xf>
    <xf numFmtId="165" fontId="20" fillId="36" borderId="14" xfId="82" applyNumberFormat="1" applyFont="1" applyFill="1" applyBorder="1" applyAlignment="1">
      <alignment horizontal="right" vertical="center" shrinkToFit="1"/>
      <protection/>
    </xf>
    <xf numFmtId="0" fontId="2" fillId="38" borderId="13" xfId="83" applyFont="1" applyFill="1" applyBorder="1" applyAlignment="1">
      <alignment vertical="center"/>
      <protection/>
    </xf>
    <xf numFmtId="0" fontId="2" fillId="38" borderId="21" xfId="83" applyFont="1" applyFill="1" applyBorder="1" applyAlignment="1">
      <alignment vertical="center"/>
      <protection/>
    </xf>
    <xf numFmtId="165" fontId="3" fillId="34" borderId="22" xfId="82" applyNumberFormat="1" applyFont="1" applyFill="1" applyBorder="1" applyAlignment="1">
      <alignment horizontal="center" vertical="center" wrapText="1"/>
      <protection/>
    </xf>
    <xf numFmtId="165" fontId="3" fillId="34" borderId="25" xfId="82" applyNumberFormat="1" applyFont="1" applyFill="1" applyBorder="1" applyAlignment="1">
      <alignment horizontal="center" vertical="center" wrapText="1"/>
      <protection/>
    </xf>
    <xf numFmtId="165" fontId="3" fillId="34" borderId="19" xfId="82" applyNumberFormat="1" applyFont="1" applyFill="1" applyBorder="1" applyAlignment="1">
      <alignment horizontal="center" vertical="center" wrapText="1"/>
      <protection/>
    </xf>
    <xf numFmtId="0" fontId="2" fillId="0" borderId="14" xfId="82" applyFont="1" applyFill="1" applyBorder="1" applyAlignment="1">
      <alignment horizontal="left" vertical="center" wrapText="1"/>
      <protection/>
    </xf>
    <xf numFmtId="0" fontId="3" fillId="0" borderId="14" xfId="82" applyFont="1" applyFill="1" applyBorder="1" applyAlignment="1">
      <alignment horizontal="left" vertical="center" wrapText="1"/>
      <protection/>
    </xf>
    <xf numFmtId="3" fontId="2" fillId="36" borderId="14" xfId="82" applyNumberFormat="1" applyFont="1" applyFill="1" applyBorder="1" applyAlignment="1">
      <alignment vertical="center"/>
      <protection/>
    </xf>
    <xf numFmtId="3" fontId="19" fillId="36" borderId="14" xfId="48" applyNumberFormat="1" applyFont="1" applyFill="1" applyBorder="1" applyAlignment="1">
      <alignment horizontal="right" vertical="center" shrinkToFit="1"/>
    </xf>
    <xf numFmtId="3" fontId="19" fillId="34" borderId="14" xfId="48" applyNumberFormat="1" applyFont="1" applyFill="1" applyBorder="1" applyAlignment="1">
      <alignment horizontal="right" vertical="center" shrinkToFit="1"/>
    </xf>
    <xf numFmtId="3" fontId="20" fillId="36" borderId="14" xfId="48" applyNumberFormat="1" applyFont="1" applyFill="1" applyBorder="1" applyAlignment="1">
      <alignment horizontal="right" vertical="center" shrinkToFit="1"/>
    </xf>
    <xf numFmtId="0" fontId="17" fillId="0" borderId="0" xfId="79" applyFont="1" applyFill="1" applyAlignment="1">
      <alignment vertical="center"/>
      <protection/>
    </xf>
    <xf numFmtId="0" fontId="17" fillId="0" borderId="0" xfId="79" applyFont="1" applyFill="1" applyBorder="1" applyAlignment="1">
      <alignment vertical="center"/>
      <protection/>
    </xf>
    <xf numFmtId="171" fontId="7" fillId="34" borderId="14" xfId="67" applyNumberFormat="1" applyFont="1" applyFill="1" applyBorder="1" applyAlignment="1">
      <alignment horizontal="center" vertical="center" shrinkToFit="1"/>
    </xf>
    <xf numFmtId="0" fontId="17" fillId="0" borderId="0" xfId="79" applyFont="1" applyFill="1" applyAlignment="1">
      <alignment vertical="center" wrapText="1"/>
      <protection/>
    </xf>
    <xf numFmtId="0" fontId="30" fillId="0" borderId="0" xfId="79" applyFont="1" applyFill="1" applyAlignment="1">
      <alignment horizontal="right" vertical="center"/>
      <protection/>
    </xf>
    <xf numFmtId="0" fontId="31" fillId="0" borderId="0" xfId="79" applyFont="1" applyFill="1" applyAlignment="1">
      <alignment vertical="center"/>
      <protection/>
    </xf>
    <xf numFmtId="49" fontId="30" fillId="0" borderId="0" xfId="79" applyNumberFormat="1" applyFont="1" applyFill="1" applyAlignment="1">
      <alignment horizontal="right" vertical="center"/>
      <protection/>
    </xf>
    <xf numFmtId="171" fontId="32" fillId="0" borderId="14" xfId="67" applyNumberFormat="1" applyFont="1" applyFill="1" applyBorder="1" applyAlignment="1">
      <alignment horizontal="center" vertical="center" shrinkToFit="1"/>
    </xf>
    <xf numFmtId="0" fontId="2" fillId="0" borderId="0" xfId="79" applyFont="1" applyFill="1" applyAlignment="1">
      <alignment horizontal="right" vertical="center" wrapText="1"/>
      <protection/>
    </xf>
    <xf numFmtId="0" fontId="30" fillId="0" borderId="0" xfId="79" applyFont="1" applyFill="1" applyAlignment="1">
      <alignment vertical="center"/>
      <protection/>
    </xf>
    <xf numFmtId="3" fontId="2" fillId="0" borderId="14" xfId="79" applyNumberFormat="1" applyFont="1" applyFill="1" applyBorder="1" applyAlignment="1">
      <alignment vertical="center" wrapText="1"/>
      <protection/>
    </xf>
    <xf numFmtId="166" fontId="16" fillId="0" borderId="14" xfId="15" applyNumberFormat="1" applyFont="1" applyFill="1" applyBorder="1" applyAlignment="1">
      <alignment vertical="center"/>
      <protection/>
    </xf>
    <xf numFmtId="0" fontId="4" fillId="0" borderId="14" xfId="15" applyFont="1" applyFill="1" applyBorder="1" applyAlignment="1">
      <alignment vertical="center"/>
      <protection/>
    </xf>
    <xf numFmtId="49" fontId="17" fillId="0" borderId="14" xfId="15" applyNumberFormat="1" applyFont="1" applyFill="1" applyBorder="1" applyAlignment="1">
      <alignment horizontal="left" vertical="center" wrapText="1"/>
      <protection/>
    </xf>
    <xf numFmtId="0" fontId="25" fillId="0" borderId="14" xfId="15" applyFont="1" applyFill="1" applyBorder="1" applyAlignment="1">
      <alignment vertical="center"/>
      <protection/>
    </xf>
    <xf numFmtId="0" fontId="4" fillId="0" borderId="14" xfId="83" applyFont="1" applyFill="1" applyBorder="1" applyAlignment="1">
      <alignment vertical="center"/>
      <protection/>
    </xf>
    <xf numFmtId="0" fontId="2" fillId="0" borderId="0" xfId="79" applyFont="1" applyFill="1" applyAlignment="1">
      <alignment horizontal="center" vertical="center"/>
      <protection/>
    </xf>
    <xf numFmtId="3" fontId="16" fillId="0" borderId="14" xfId="83" applyNumberFormat="1" applyFont="1" applyFill="1" applyBorder="1" applyAlignment="1">
      <alignment vertical="center" shrinkToFit="1"/>
      <protection/>
    </xf>
    <xf numFmtId="0" fontId="0" fillId="0" borderId="0" xfId="0" applyAlignment="1">
      <alignment vertical="center" wrapText="1"/>
    </xf>
    <xf numFmtId="0" fontId="33" fillId="0" borderId="14" xfId="0" applyFont="1" applyBorder="1" applyAlignment="1">
      <alignment horizontal="center" vertical="center" wrapText="1"/>
    </xf>
    <xf numFmtId="3" fontId="2" fillId="34" borderId="15" xfId="15" applyNumberFormat="1" applyFont="1" applyFill="1" applyBorder="1" applyAlignment="1" applyProtection="1">
      <alignment vertical="center" shrinkToFit="1"/>
      <protection hidden="1"/>
    </xf>
    <xf numFmtId="3" fontId="2" fillId="34" borderId="23" xfId="15" applyNumberFormat="1" applyFont="1" applyFill="1" applyBorder="1" applyAlignment="1" applyProtection="1">
      <alignment vertical="center" shrinkToFit="1"/>
      <protection hidden="1"/>
    </xf>
    <xf numFmtId="0" fontId="2" fillId="34" borderId="14" xfId="74" applyFont="1" applyFill="1" applyBorder="1" applyAlignment="1">
      <alignment vertical="center"/>
      <protection/>
    </xf>
    <xf numFmtId="0" fontId="2" fillId="36" borderId="14" xfId="74" applyFont="1" applyFill="1" applyBorder="1" applyAlignment="1">
      <alignment vertical="center"/>
      <protection/>
    </xf>
    <xf numFmtId="0" fontId="4" fillId="0" borderId="0" xfId="0" applyFont="1" applyFill="1" applyBorder="1" applyAlignment="1">
      <alignment horizontal="center" vertical="center" wrapText="1"/>
    </xf>
    <xf numFmtId="3" fontId="2" fillId="0" borderId="0" xfId="78" applyNumberFormat="1" applyFont="1" applyFill="1" applyBorder="1" applyAlignment="1">
      <alignment vertical="center"/>
      <protection/>
    </xf>
    <xf numFmtId="0" fontId="2" fillId="0" borderId="0" xfId="78" applyFont="1" applyFill="1" applyBorder="1" applyAlignment="1">
      <alignment horizontal="center" vertical="center"/>
      <protection/>
    </xf>
    <xf numFmtId="0" fontId="2" fillId="0" borderId="0" xfId="78" applyFont="1" applyFill="1" applyBorder="1" applyAlignment="1">
      <alignment vertical="center"/>
      <protection/>
    </xf>
    <xf numFmtId="0" fontId="3" fillId="34" borderId="12" xfId="77" applyFont="1" applyFill="1" applyBorder="1" applyAlignment="1" applyProtection="1">
      <alignment vertical="center" wrapText="1"/>
      <protection hidden="1"/>
    </xf>
    <xf numFmtId="0" fontId="2" fillId="34" borderId="14" xfId="82" applyFont="1" applyFill="1" applyBorder="1" applyAlignment="1">
      <alignment horizontal="left" vertical="center" wrapText="1" indent="1"/>
      <protection/>
    </xf>
    <xf numFmtId="0" fontId="3" fillId="34" borderId="14" xfId="82" applyFont="1" applyFill="1" applyBorder="1" applyAlignment="1">
      <alignment vertical="center" wrapText="1"/>
      <protection/>
    </xf>
    <xf numFmtId="0" fontId="3" fillId="38" borderId="14" xfId="82" applyFont="1" applyFill="1" applyBorder="1" applyAlignment="1">
      <alignment vertical="center" wrapText="1"/>
      <protection/>
    </xf>
    <xf numFmtId="3" fontId="2" fillId="36" borderId="14" xfId="82" applyNumberFormat="1" applyFont="1" applyFill="1" applyBorder="1" applyAlignment="1">
      <alignment vertical="center" shrinkToFit="1"/>
      <protection/>
    </xf>
    <xf numFmtId="3" fontId="17" fillId="34" borderId="14" xfId="83" applyNumberFormat="1" applyFont="1" applyFill="1" applyBorder="1" applyAlignment="1">
      <alignment horizontal="right" vertical="center" shrinkToFit="1"/>
      <protection/>
    </xf>
    <xf numFmtId="3" fontId="17" fillId="0" borderId="14" xfId="83" applyNumberFormat="1" applyFont="1" applyFill="1" applyBorder="1" applyAlignment="1">
      <alignment vertical="center" shrinkToFit="1"/>
      <protection/>
    </xf>
    <xf numFmtId="0" fontId="2" fillId="34" borderId="14" xfId="82" applyFont="1" applyFill="1" applyBorder="1">
      <alignment/>
      <protection/>
    </xf>
    <xf numFmtId="0" fontId="6" fillId="0" borderId="14" xfId="82" applyFont="1" applyFill="1" applyBorder="1" applyAlignment="1">
      <alignment horizontal="left" vertical="center" wrapText="1"/>
      <protection/>
    </xf>
    <xf numFmtId="0" fontId="2" fillId="0" borderId="0" xfId="0" applyFont="1" applyAlignment="1">
      <alignment vertical="center"/>
    </xf>
    <xf numFmtId="0" fontId="3" fillId="33" borderId="14" xfId="80" applyFont="1" applyFill="1" applyBorder="1" applyAlignment="1">
      <alignment horizontal="center" vertical="center"/>
      <protection/>
    </xf>
    <xf numFmtId="0" fontId="3" fillId="33" borderId="14" xfId="80" applyFont="1" applyFill="1" applyBorder="1" applyAlignment="1">
      <alignment horizontal="center" vertical="center" wrapText="1"/>
      <protection/>
    </xf>
    <xf numFmtId="49" fontId="16" fillId="33" borderId="14" xfId="80" applyNumberFormat="1" applyFont="1" applyFill="1" applyBorder="1" applyAlignment="1">
      <alignment horizontal="center" vertical="center" wrapText="1"/>
      <protection/>
    </xf>
    <xf numFmtId="0" fontId="3" fillId="33" borderId="14" xfId="0" applyFont="1" applyFill="1" applyBorder="1" applyAlignment="1">
      <alignment horizontal="center" vertical="center" wrapText="1"/>
    </xf>
    <xf numFmtId="0" fontId="3" fillId="33" borderId="14" xfId="80" applyFont="1" applyFill="1" applyBorder="1" applyAlignment="1">
      <alignment horizontal="center" vertical="center" wrapText="1" shrinkToFit="1"/>
      <protection/>
    </xf>
    <xf numFmtId="165" fontId="3" fillId="34" borderId="14" xfId="63" applyNumberFormat="1" applyFont="1" applyFill="1" applyBorder="1" applyAlignment="1">
      <alignment horizontal="center" vertical="center"/>
      <protection/>
    </xf>
    <xf numFmtId="165" fontId="3" fillId="36" borderId="14" xfId="80" applyNumberFormat="1" applyFont="1" applyFill="1" applyBorder="1" applyAlignment="1">
      <alignment horizontal="center" vertical="center"/>
      <protection/>
    </xf>
    <xf numFmtId="0" fontId="2" fillId="33" borderId="14" xfId="80" applyFont="1" applyFill="1" applyBorder="1" applyAlignment="1">
      <alignment horizontal="center" vertical="center"/>
      <protection/>
    </xf>
    <xf numFmtId="171" fontId="2" fillId="34" borderId="14" xfId="66" applyNumberFormat="1" applyFont="1" applyFill="1" applyBorder="1" applyAlignment="1">
      <alignment horizontal="center" vertical="center" shrinkToFit="1"/>
    </xf>
    <xf numFmtId="172" fontId="2" fillId="34" borderId="14" xfId="63" applyNumberFormat="1" applyFont="1" applyFill="1" applyBorder="1" applyAlignment="1">
      <alignment horizontal="center" vertical="center" shrinkToFit="1"/>
      <protection/>
    </xf>
    <xf numFmtId="0" fontId="2" fillId="33" borderId="14" xfId="0" applyFont="1" applyFill="1" applyBorder="1" applyAlignment="1">
      <alignment horizontal="center" vertical="center"/>
    </xf>
    <xf numFmtId="3" fontId="2" fillId="36" borderId="14" xfId="0" applyNumberFormat="1" applyFont="1" applyFill="1" applyBorder="1" applyAlignment="1">
      <alignment horizontal="center" vertical="center"/>
    </xf>
    <xf numFmtId="0" fontId="3" fillId="33" borderId="14" xfId="80" applyFont="1" applyFill="1" applyBorder="1" applyAlignment="1">
      <alignment horizontal="left" vertical="center" wrapText="1"/>
      <protection/>
    </xf>
    <xf numFmtId="10" fontId="2" fillId="0" borderId="0" xfId="0" applyNumberFormat="1" applyFont="1" applyAlignment="1">
      <alignment vertical="center"/>
    </xf>
    <xf numFmtId="172" fontId="3" fillId="0" borderId="31" xfId="63" applyNumberFormat="1" applyFont="1" applyFill="1" applyBorder="1" applyAlignment="1">
      <alignment horizontal="center" vertical="center" shrinkToFit="1"/>
      <protection/>
    </xf>
    <xf numFmtId="3" fontId="3" fillId="36" borderId="14" xfId="0" applyNumberFormat="1" applyFont="1" applyFill="1" applyBorder="1" applyAlignment="1">
      <alignment horizontal="center" vertical="center"/>
    </xf>
    <xf numFmtId="172" fontId="3" fillId="0" borderId="0" xfId="63" applyNumberFormat="1" applyFont="1" applyFill="1" applyBorder="1" applyAlignment="1">
      <alignment horizontal="center" vertical="center" shrinkToFit="1"/>
      <protection/>
    </xf>
    <xf numFmtId="49" fontId="17" fillId="33" borderId="14" xfId="75" applyNumberFormat="1" applyFont="1" applyFill="1" applyBorder="1" applyAlignment="1">
      <alignment horizontal="center" vertical="center" wrapText="1"/>
      <protection/>
    </xf>
    <xf numFmtId="0" fontId="2" fillId="33" borderId="14" xfId="0" applyFont="1" applyFill="1" applyBorder="1" applyAlignment="1">
      <alignment horizontal="center" vertical="center" wrapText="1"/>
    </xf>
    <xf numFmtId="165" fontId="2" fillId="33" borderId="14" xfId="75" applyNumberFormat="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33" borderId="14" xfId="75" applyFont="1" applyFill="1" applyBorder="1" applyAlignment="1">
      <alignment horizontal="center" vertical="center" wrapText="1"/>
      <protection/>
    </xf>
    <xf numFmtId="10" fontId="2" fillId="34" borderId="14" xfId="0" applyNumberFormat="1" applyFont="1" applyFill="1" applyBorder="1" applyAlignment="1">
      <alignment horizontal="center" vertical="center"/>
    </xf>
    <xf numFmtId="0" fontId="2" fillId="0" borderId="0" xfId="0" applyFont="1" applyBorder="1" applyAlignment="1">
      <alignment vertical="center"/>
    </xf>
    <xf numFmtId="0" fontId="16" fillId="33" borderId="14" xfId="63" applyFont="1" applyFill="1" applyBorder="1" applyAlignment="1">
      <alignment horizontal="center" vertical="center" wrapText="1"/>
      <protection/>
    </xf>
    <xf numFmtId="3" fontId="16" fillId="36" borderId="14" xfId="63" applyNumberFormat="1" applyFont="1" applyFill="1" applyBorder="1" applyAlignment="1">
      <alignment horizontal="center" vertical="center"/>
      <protection/>
    </xf>
    <xf numFmtId="0" fontId="2" fillId="33" borderId="14" xfId="0" applyFont="1" applyFill="1" applyBorder="1" applyAlignment="1">
      <alignment vertical="center"/>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0" fontId="3" fillId="33" borderId="14" xfId="0" applyFont="1" applyFill="1" applyBorder="1" applyAlignment="1">
      <alignment horizontal="center" vertical="center"/>
    </xf>
    <xf numFmtId="3" fontId="2" fillId="36" borderId="15" xfId="0" applyNumberFormat="1" applyFont="1" applyFill="1" applyBorder="1" applyAlignment="1">
      <alignment horizontal="center" vertical="center"/>
    </xf>
    <xf numFmtId="173" fontId="2" fillId="36" borderId="14" xfId="0" applyNumberFormat="1" applyFont="1" applyFill="1" applyBorder="1" applyAlignment="1">
      <alignment horizontal="center" vertical="center"/>
    </xf>
    <xf numFmtId="49" fontId="3" fillId="33" borderId="14" xfId="81" applyNumberFormat="1" applyFont="1" applyFill="1" applyBorder="1" applyAlignment="1">
      <alignment horizontal="center" vertical="center" wrapText="1"/>
      <protection/>
    </xf>
    <xf numFmtId="49" fontId="2" fillId="33" borderId="12" xfId="81" applyNumberFormat="1" applyFont="1" applyFill="1" applyBorder="1" applyAlignment="1">
      <alignment horizontal="left" vertical="center" wrapText="1"/>
      <protection/>
    </xf>
    <xf numFmtId="4" fontId="19" fillId="34" borderId="14" xfId="48" applyNumberFormat="1" applyFont="1" applyFill="1" applyBorder="1" applyAlignment="1">
      <alignment horizontal="right" vertical="center" shrinkToFit="1"/>
    </xf>
    <xf numFmtId="49" fontId="2" fillId="33" borderId="14" xfId="81" applyNumberFormat="1" applyFont="1" applyFill="1" applyBorder="1" applyAlignment="1">
      <alignment vertical="center" wrapText="1"/>
      <protection/>
    </xf>
    <xf numFmtId="49" fontId="18" fillId="33" borderId="14" xfId="81" applyNumberFormat="1" applyFont="1" applyFill="1" applyBorder="1" applyAlignment="1">
      <alignment horizontal="center" vertical="center" wrapText="1"/>
      <protection/>
    </xf>
    <xf numFmtId="3" fontId="20" fillId="36" borderId="14" xfId="48" applyNumberFormat="1" applyFont="1" applyFill="1" applyBorder="1" applyAlignment="1">
      <alignment horizontal="center" vertical="center" shrinkToFit="1"/>
    </xf>
    <xf numFmtId="1" fontId="2" fillId="34" borderId="14" xfId="66" applyNumberFormat="1" applyFont="1" applyFill="1" applyBorder="1" applyAlignment="1">
      <alignment horizontal="center" vertical="center" shrinkToFit="1"/>
    </xf>
    <xf numFmtId="171" fontId="3" fillId="36" borderId="14" xfId="80" applyNumberFormat="1" applyFont="1" applyFill="1" applyBorder="1" applyAlignment="1">
      <alignment horizontal="center" vertical="center"/>
      <protection/>
    </xf>
    <xf numFmtId="0" fontId="3" fillId="33" borderId="21" xfId="0" applyFont="1" applyFill="1" applyBorder="1" applyAlignment="1">
      <alignment horizontal="center" vertical="center" wrapText="1"/>
    </xf>
    <xf numFmtId="0" fontId="3"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3" fillId="0" borderId="0" xfId="81" applyFont="1" applyAlignment="1">
      <alignment vertical="center"/>
      <protection/>
    </xf>
    <xf numFmtId="49" fontId="2" fillId="33" borderId="14" xfId="81" applyNumberFormat="1" applyFont="1" applyFill="1" applyBorder="1" applyAlignment="1">
      <alignment horizontal="left" vertical="center" wrapText="1"/>
      <protection/>
    </xf>
    <xf numFmtId="164" fontId="25" fillId="36" borderId="14" xfId="83" applyNumberFormat="1" applyFont="1" applyFill="1" applyBorder="1" applyAlignment="1">
      <alignment vertical="center"/>
      <protection/>
    </xf>
    <xf numFmtId="0" fontId="3" fillId="33" borderId="15" xfId="0" applyFont="1" applyFill="1" applyBorder="1" applyAlignment="1">
      <alignment horizontal="center" vertical="center" wrapText="1"/>
    </xf>
    <xf numFmtId="165" fontId="3" fillId="34" borderId="14" xfId="82" applyNumberFormat="1" applyFont="1" applyFill="1" applyBorder="1" applyAlignment="1">
      <alignment vertical="center" shrinkToFit="1"/>
      <protection/>
    </xf>
    <xf numFmtId="0" fontId="2" fillId="33" borderId="0" xfId="0" applyFont="1" applyFill="1" applyAlignment="1">
      <alignment vertical="center"/>
    </xf>
    <xf numFmtId="0" fontId="25" fillId="33" borderId="14" xfId="0" applyFont="1" applyFill="1" applyBorder="1" applyAlignment="1">
      <alignment horizontal="center" vertical="center" wrapText="1"/>
    </xf>
    <xf numFmtId="0" fontId="0" fillId="0" borderId="0" xfId="0" applyAlignment="1">
      <alignment horizontal="center" vertical="top" wrapText="1"/>
    </xf>
    <xf numFmtId="0" fontId="8" fillId="0" borderId="0" xfId="0" applyFont="1" applyAlignment="1">
      <alignment vertical="center"/>
    </xf>
    <xf numFmtId="0" fontId="2" fillId="35" borderId="14" xfId="0" applyFont="1" applyFill="1" applyBorder="1" applyAlignment="1">
      <alignment horizontal="center" vertical="center" wrapText="1"/>
    </xf>
    <xf numFmtId="4" fontId="9" fillId="35" borderId="28" xfId="0" applyNumberFormat="1" applyFont="1" applyFill="1" applyBorder="1" applyAlignment="1">
      <alignment horizontal="right" vertical="center" wrapText="1"/>
    </xf>
    <xf numFmtId="4" fontId="9" fillId="35" borderId="12" xfId="0" applyNumberFormat="1" applyFont="1" applyFill="1" applyBorder="1" applyAlignment="1">
      <alignment horizontal="right" vertical="center" wrapText="1"/>
    </xf>
    <xf numFmtId="4" fontId="8" fillId="35" borderId="12" xfId="0" applyNumberFormat="1" applyFont="1" applyFill="1" applyBorder="1" applyAlignment="1">
      <alignment horizontal="right" vertical="center" wrapText="1"/>
    </xf>
    <xf numFmtId="4" fontId="3" fillId="36" borderId="12" xfId="0" applyNumberFormat="1" applyFont="1" applyFill="1" applyBorder="1" applyAlignment="1">
      <alignment horizontal="right" vertical="center" wrapText="1"/>
    </xf>
    <xf numFmtId="4" fontId="2" fillId="35" borderId="12" xfId="0" applyNumberFormat="1" applyFont="1" applyFill="1" applyBorder="1" applyAlignment="1">
      <alignment horizontal="right" vertical="center" wrapText="1"/>
    </xf>
    <xf numFmtId="4" fontId="2" fillId="36" borderId="12" xfId="0" applyNumberFormat="1" applyFont="1" applyFill="1" applyBorder="1" applyAlignment="1">
      <alignment horizontal="right" vertical="center" wrapText="1"/>
    </xf>
    <xf numFmtId="4" fontId="3" fillId="35" borderId="28" xfId="0" applyNumberFormat="1" applyFont="1" applyFill="1" applyBorder="1" applyAlignment="1">
      <alignment horizontal="right" vertical="center" wrapText="1"/>
    </xf>
    <xf numFmtId="4" fontId="3" fillId="34" borderId="32" xfId="0" applyNumberFormat="1" applyFont="1" applyFill="1" applyBorder="1" applyAlignment="1">
      <alignment horizontal="right" vertical="center" wrapText="1"/>
    </xf>
    <xf numFmtId="4" fontId="2" fillId="34" borderId="32" xfId="0" applyNumberFormat="1" applyFont="1" applyFill="1" applyBorder="1" applyAlignment="1">
      <alignment horizontal="right" vertical="center" wrapText="1"/>
    </xf>
    <xf numFmtId="4" fontId="3" fillId="36" borderId="32" xfId="0" applyNumberFormat="1" applyFont="1" applyFill="1" applyBorder="1" applyAlignment="1">
      <alignment horizontal="right" vertical="center" wrapText="1"/>
    </xf>
    <xf numFmtId="4" fontId="2" fillId="36" borderId="32" xfId="0" applyNumberFormat="1" applyFont="1" applyFill="1" applyBorder="1" applyAlignment="1">
      <alignment horizontal="right" vertical="center" wrapText="1"/>
    </xf>
    <xf numFmtId="4" fontId="3" fillId="0" borderId="33" xfId="0" applyNumberFormat="1" applyFont="1" applyFill="1" applyBorder="1" applyAlignment="1">
      <alignment horizontal="right" vertical="center" wrapText="1"/>
    </xf>
    <xf numFmtId="4" fontId="3" fillId="34" borderId="34" xfId="0" applyNumberFormat="1" applyFont="1" applyFill="1" applyBorder="1" applyAlignment="1">
      <alignment horizontal="right" vertical="center" wrapText="1"/>
    </xf>
    <xf numFmtId="0" fontId="2" fillId="34" borderId="3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49" fontId="2" fillId="33" borderId="14" xfId="81" applyNumberFormat="1" applyFont="1" applyFill="1" applyBorder="1" applyAlignment="1">
      <alignment horizontal="center" vertical="center" wrapText="1"/>
      <protection/>
    </xf>
    <xf numFmtId="0" fontId="2" fillId="33" borderId="12" xfId="0" applyFont="1" applyFill="1" applyBorder="1" applyAlignment="1">
      <alignment horizontal="center" vertical="center" wrapText="1"/>
    </xf>
    <xf numFmtId="4" fontId="3" fillId="33" borderId="13" xfId="0" applyNumberFormat="1" applyFont="1" applyFill="1" applyBorder="1" applyAlignment="1">
      <alignment horizontal="left" vertical="center"/>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0" fontId="29" fillId="33" borderId="14" xfId="0" applyFont="1" applyFill="1" applyBorder="1" applyAlignment="1">
      <alignment horizontal="left" vertical="center" wrapText="1"/>
    </xf>
    <xf numFmtId="4" fontId="3" fillId="33" borderId="13"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0" fontId="29" fillId="33" borderId="12" xfId="0" applyFont="1" applyFill="1" applyBorder="1" applyAlignment="1">
      <alignment horizontal="left" vertical="center" wrapText="1"/>
    </xf>
    <xf numFmtId="0" fontId="0" fillId="0" borderId="0" xfId="0" applyFill="1" applyAlignment="1">
      <alignment vertical="center" wrapText="1"/>
    </xf>
    <xf numFmtId="0" fontId="2" fillId="0" borderId="14" xfId="74" applyFont="1" applyBorder="1">
      <alignment/>
      <protection/>
    </xf>
    <xf numFmtId="0" fontId="2" fillId="40" borderId="14" xfId="74" applyFont="1" applyFill="1" applyBorder="1">
      <alignment/>
      <protection/>
    </xf>
    <xf numFmtId="165" fontId="2" fillId="40" borderId="14" xfId="82" applyNumberFormat="1" applyFont="1" applyFill="1" applyBorder="1" applyAlignment="1">
      <alignment vertical="center"/>
      <protection/>
    </xf>
    <xf numFmtId="165" fontId="2" fillId="36" borderId="14" xfId="82" applyNumberFormat="1" applyFont="1" applyFill="1" applyBorder="1" applyAlignment="1">
      <alignment horizontal="right" vertical="center"/>
      <protection/>
    </xf>
    <xf numFmtId="165" fontId="3" fillId="36" borderId="14" xfId="82" applyNumberFormat="1" applyFont="1" applyFill="1" applyBorder="1" applyAlignment="1">
      <alignment horizontal="right" vertical="center"/>
      <protection/>
    </xf>
    <xf numFmtId="165" fontId="2" fillId="34" borderId="35" xfId="82" applyNumberFormat="1" applyFont="1" applyFill="1" applyBorder="1" applyAlignment="1">
      <alignment horizontal="center" vertical="center" wrapText="1"/>
      <protection/>
    </xf>
    <xf numFmtId="165" fontId="2" fillId="34" borderId="36" xfId="82" applyNumberFormat="1" applyFont="1" applyFill="1" applyBorder="1" applyAlignment="1">
      <alignment horizontal="center" vertical="center" wrapText="1"/>
      <protection/>
    </xf>
    <xf numFmtId="165" fontId="3" fillId="34" borderId="36" xfId="82" applyNumberFormat="1" applyFont="1" applyFill="1" applyBorder="1" applyAlignment="1">
      <alignment horizontal="center" vertical="center" wrapText="1"/>
      <protection/>
    </xf>
    <xf numFmtId="165" fontId="2" fillId="34" borderId="14" xfId="82" applyNumberFormat="1" applyFont="1" applyFill="1" applyBorder="1" applyAlignment="1">
      <alignment vertical="center"/>
      <protection/>
    </xf>
    <xf numFmtId="165" fontId="3" fillId="34" borderId="35" xfId="82" applyNumberFormat="1" applyFont="1" applyFill="1" applyBorder="1" applyAlignment="1">
      <alignment horizontal="center" vertical="center" wrapText="1"/>
      <protection/>
    </xf>
    <xf numFmtId="0" fontId="2" fillId="0" borderId="14" xfId="82" applyFont="1" applyBorder="1" applyAlignment="1">
      <alignment horizontal="center" vertical="center" wrapText="1"/>
      <protection/>
    </xf>
    <xf numFmtId="0" fontId="2" fillId="34" borderId="12" xfId="0" applyFont="1" applyFill="1" applyBorder="1" applyAlignment="1">
      <alignment vertical="center" wrapText="1"/>
    </xf>
    <xf numFmtId="0" fontId="3" fillId="34" borderId="14" xfId="82" applyFont="1" applyFill="1" applyBorder="1" applyAlignment="1">
      <alignment horizontal="left" vertical="center" wrapText="1"/>
      <protection/>
    </xf>
    <xf numFmtId="0" fontId="2" fillId="0" borderId="14" xfId="82" applyFont="1" applyFill="1" applyBorder="1" applyAlignment="1">
      <alignment horizontal="left" vertical="center" wrapText="1" indent="1"/>
      <protection/>
    </xf>
    <xf numFmtId="3" fontId="3" fillId="36" borderId="14" xfId="82" applyNumberFormat="1" applyFont="1" applyFill="1" applyBorder="1" applyAlignment="1">
      <alignment vertical="center"/>
      <protection/>
    </xf>
    <xf numFmtId="4" fontId="3" fillId="36" borderId="14" xfId="82" applyNumberFormat="1" applyFont="1" applyFill="1" applyBorder="1" applyAlignment="1">
      <alignment horizontal="right" vertical="center"/>
      <protection/>
    </xf>
    <xf numFmtId="166" fontId="3" fillId="36" borderId="14" xfId="82" applyNumberFormat="1" applyFont="1" applyFill="1" applyBorder="1" applyAlignment="1">
      <alignment horizontal="right" vertical="center"/>
      <protection/>
    </xf>
    <xf numFmtId="166" fontId="2" fillId="0" borderId="26" xfId="82" applyNumberFormat="1" applyFont="1" applyBorder="1" applyAlignment="1">
      <alignment vertical="center"/>
      <protection/>
    </xf>
    <xf numFmtId="0" fontId="1" fillId="0" borderId="0" xfId="85" applyFont="1" applyFill="1" applyAlignment="1" applyProtection="1">
      <alignment horizontal="center" vertical="center"/>
      <protection locked="0"/>
    </xf>
    <xf numFmtId="0" fontId="1" fillId="0" borderId="0" xfId="85" applyFont="1" applyAlignment="1" applyProtection="1">
      <alignment horizontal="center" vertical="center"/>
      <protection locked="0"/>
    </xf>
    <xf numFmtId="0" fontId="48" fillId="0" borderId="0" xfId="85" applyFont="1" applyBorder="1" applyAlignment="1" applyProtection="1">
      <alignment horizontal="left" vertical="center" wrapText="1"/>
      <protection locked="0"/>
    </xf>
    <xf numFmtId="0" fontId="49" fillId="36" borderId="14" xfId="85" applyFont="1" applyFill="1" applyBorder="1" applyAlignment="1" applyProtection="1">
      <alignment horizontal="center" vertical="center" wrapText="1"/>
      <protection/>
    </xf>
    <xf numFmtId="0" fontId="49" fillId="36" borderId="13" xfId="85" applyFont="1" applyFill="1" applyBorder="1" applyAlignment="1" applyProtection="1">
      <alignment vertical="center" wrapText="1"/>
      <protection/>
    </xf>
    <xf numFmtId="0" fontId="49" fillId="36" borderId="21" xfId="85" applyFont="1" applyFill="1" applyBorder="1" applyAlignment="1" applyProtection="1">
      <alignment vertical="center" wrapText="1"/>
      <protection/>
    </xf>
    <xf numFmtId="0" fontId="49" fillId="0" borderId="14" xfId="85" applyFont="1" applyFill="1" applyBorder="1" applyAlignment="1" applyProtection="1">
      <alignment horizontal="center" vertical="center" wrapText="1"/>
      <protection/>
    </xf>
    <xf numFmtId="0" fontId="49" fillId="0" borderId="14" xfId="85" applyFont="1" applyFill="1" applyBorder="1" applyAlignment="1" applyProtection="1">
      <alignment horizontal="center" vertical="center"/>
      <protection/>
    </xf>
    <xf numFmtId="0" fontId="51" fillId="0" borderId="14" xfId="85" applyFont="1" applyFill="1" applyBorder="1" applyAlignment="1" applyProtection="1">
      <alignment horizontal="center" vertical="center" wrapText="1"/>
      <protection/>
    </xf>
    <xf numFmtId="0" fontId="49" fillId="0" borderId="14" xfId="85" applyFont="1" applyFill="1" applyBorder="1" applyAlignment="1">
      <alignment horizontal="center"/>
      <protection/>
    </xf>
    <xf numFmtId="0" fontId="52" fillId="0" borderId="14" xfId="86" applyFont="1" applyBorder="1" applyAlignment="1">
      <alignment horizontal="justify" vertical="center" wrapText="1"/>
      <protection/>
    </xf>
    <xf numFmtId="0" fontId="52" fillId="0" borderId="14" xfId="85" applyFont="1" applyFill="1" applyBorder="1" applyAlignment="1">
      <alignment horizontal="center" vertical="center"/>
      <protection/>
    </xf>
    <xf numFmtId="0" fontId="1" fillId="0" borderId="14" xfId="85" applyFont="1" applyFill="1" applyBorder="1" applyAlignment="1">
      <alignment horizontal="center" vertical="center" wrapText="1"/>
      <protection/>
    </xf>
    <xf numFmtId="0" fontId="1" fillId="36" borderId="14" xfId="85" applyFont="1" applyFill="1" applyBorder="1" applyAlignment="1" applyProtection="1">
      <alignment horizontal="center" vertical="center"/>
      <protection locked="0"/>
    </xf>
    <xf numFmtId="2" fontId="1" fillId="35" borderId="14" xfId="85" applyNumberFormat="1" applyFont="1" applyFill="1" applyBorder="1" applyAlignment="1" applyProtection="1">
      <alignment horizontal="center" vertical="center"/>
      <protection locked="0"/>
    </xf>
    <xf numFmtId="0" fontId="52" fillId="41" borderId="14" xfId="86" applyFont="1" applyFill="1" applyBorder="1" applyAlignment="1">
      <alignment horizontal="justify" vertical="center" wrapText="1"/>
      <protection/>
    </xf>
    <xf numFmtId="0" fontId="52" fillId="41" borderId="14" xfId="85" applyFont="1" applyFill="1" applyBorder="1" applyAlignment="1">
      <alignment horizontal="center" vertical="center"/>
      <protection/>
    </xf>
    <xf numFmtId="0" fontId="1" fillId="41" borderId="14" xfId="85" applyFont="1" applyFill="1" applyBorder="1" applyAlignment="1">
      <alignment horizontal="center" vertical="center" wrapText="1"/>
      <protection/>
    </xf>
    <xf numFmtId="0" fontId="1" fillId="41" borderId="0" xfId="85" applyFont="1" applyFill="1" applyAlignment="1" applyProtection="1">
      <alignment horizontal="center" vertical="center"/>
      <protection locked="0"/>
    </xf>
    <xf numFmtId="0" fontId="49" fillId="34" borderId="14" xfId="86" applyFont="1" applyFill="1" applyBorder="1" applyAlignment="1">
      <alignment horizontal="left" vertical="center" wrapText="1"/>
      <protection/>
    </xf>
    <xf numFmtId="0" fontId="1" fillId="34" borderId="14" xfId="85" applyFont="1" applyFill="1" applyBorder="1" applyAlignment="1" applyProtection="1">
      <alignment horizontal="center" vertical="center"/>
      <protection locked="0"/>
    </xf>
    <xf numFmtId="0" fontId="49" fillId="38" borderId="14" xfId="86" applyFont="1" applyFill="1" applyBorder="1" applyAlignment="1">
      <alignment horizontal="left" vertical="center" wrapText="1"/>
      <protection/>
    </xf>
    <xf numFmtId="175" fontId="49" fillId="36" borderId="14" xfId="85" applyNumberFormat="1" applyFont="1" applyFill="1" applyBorder="1" applyAlignment="1">
      <alignment horizontal="center"/>
      <protection/>
    </xf>
    <xf numFmtId="0" fontId="1" fillId="38" borderId="14" xfId="85" applyFont="1" applyFill="1" applyBorder="1" applyAlignment="1" applyProtection="1">
      <alignment horizontal="center" vertical="center"/>
      <protection locked="0"/>
    </xf>
    <xf numFmtId="2" fontId="22" fillId="35" borderId="37" xfId="85" applyNumberFormat="1" applyFont="1" applyFill="1" applyBorder="1" applyAlignment="1" applyProtection="1">
      <alignment horizontal="center" vertical="center"/>
      <protection locked="0"/>
    </xf>
    <xf numFmtId="0" fontId="22" fillId="0" borderId="0" xfId="85" applyFont="1" applyFill="1" applyAlignment="1" applyProtection="1">
      <alignment horizontal="center" vertical="center"/>
      <protection locked="0"/>
    </xf>
    <xf numFmtId="0" fontId="22" fillId="0" borderId="0" xfId="85" applyFont="1" applyAlignment="1" applyProtection="1">
      <alignment horizontal="center" vertical="center"/>
      <protection locked="0"/>
    </xf>
    <xf numFmtId="0" fontId="49" fillId="0" borderId="0" xfId="85" applyFont="1" applyFill="1" applyBorder="1" applyAlignment="1">
      <alignment horizontal="left"/>
      <protection/>
    </xf>
    <xf numFmtId="0" fontId="22" fillId="0" borderId="0" xfId="85" applyFont="1" applyBorder="1" applyAlignment="1" applyProtection="1">
      <alignment horizontal="center" vertical="center"/>
      <protection locked="0"/>
    </xf>
    <xf numFmtId="175" fontId="49" fillId="37" borderId="0" xfId="85" applyNumberFormat="1" applyFont="1" applyFill="1" applyBorder="1" applyAlignment="1">
      <alignment horizontal="center"/>
      <protection/>
    </xf>
    <xf numFmtId="0" fontId="22" fillId="0" borderId="0" xfId="85" applyFont="1" applyFill="1" applyBorder="1" applyAlignment="1">
      <alignment horizontal="center" vertical="center"/>
      <protection/>
    </xf>
    <xf numFmtId="2" fontId="22" fillId="0" borderId="0" xfId="85" applyNumberFormat="1" applyFont="1" applyBorder="1" applyAlignment="1" applyProtection="1">
      <alignment horizontal="center" vertical="center"/>
      <protection locked="0"/>
    </xf>
    <xf numFmtId="0" fontId="51" fillId="0" borderId="0" xfId="85" applyFont="1" applyFill="1" applyBorder="1" applyAlignment="1">
      <alignment horizontal="center"/>
      <protection/>
    </xf>
    <xf numFmtId="175" fontId="53" fillId="37" borderId="0" xfId="85" applyNumberFormat="1" applyFont="1" applyFill="1" applyBorder="1" applyAlignment="1">
      <alignment horizontal="center"/>
      <protection/>
    </xf>
    <xf numFmtId="0" fontId="54" fillId="0" borderId="0" xfId="85" applyFont="1" applyFill="1" applyBorder="1" applyAlignment="1">
      <alignment horizontal="center" vertical="center"/>
      <protection/>
    </xf>
    <xf numFmtId="0" fontId="1" fillId="0" borderId="0" xfId="85" applyFont="1" applyBorder="1" applyAlignment="1" applyProtection="1">
      <alignment horizontal="center" vertical="center"/>
      <protection locked="0"/>
    </xf>
    <xf numFmtId="176" fontId="1" fillId="0" borderId="0" xfId="85" applyNumberFormat="1" applyFont="1" applyAlignment="1" applyProtection="1">
      <alignment horizontal="center" vertical="center"/>
      <protection locked="0"/>
    </xf>
    <xf numFmtId="0" fontId="48" fillId="40" borderId="14" xfId="85" applyFont="1" applyFill="1" applyBorder="1" applyAlignment="1" applyProtection="1">
      <alignment horizontal="left" vertical="center" wrapText="1"/>
      <protection locked="0"/>
    </xf>
    <xf numFmtId="0" fontId="18" fillId="0" borderId="0" xfId="82" applyFont="1" applyBorder="1" applyAlignment="1">
      <alignment wrapText="1"/>
      <protection/>
    </xf>
    <xf numFmtId="0" fontId="18" fillId="0" borderId="12" xfId="82" applyFont="1" applyBorder="1" applyAlignment="1">
      <alignment horizontal="center" wrapText="1"/>
      <protection/>
    </xf>
    <xf numFmtId="0" fontId="18" fillId="0" borderId="13" xfId="82" applyFont="1" applyBorder="1" applyAlignment="1">
      <alignment horizontal="center" wrapText="1"/>
      <protection/>
    </xf>
    <xf numFmtId="0" fontId="3" fillId="0" borderId="0" xfId="82" applyFont="1" applyBorder="1" applyAlignment="1">
      <alignment wrapText="1"/>
      <protection/>
    </xf>
    <xf numFmtId="0" fontId="60" fillId="0" borderId="14" xfId="82" applyFont="1" applyBorder="1" applyAlignment="1">
      <alignment wrapText="1"/>
      <protection/>
    </xf>
    <xf numFmtId="0" fontId="2" fillId="0" borderId="14" xfId="82" applyFont="1" applyBorder="1">
      <alignment/>
      <protection/>
    </xf>
    <xf numFmtId="0" fontId="2" fillId="0" borderId="0" xfId="82" applyFont="1" applyBorder="1" applyAlignment="1">
      <alignment wrapText="1"/>
      <protection/>
    </xf>
    <xf numFmtId="0" fontId="2" fillId="0" borderId="0" xfId="82" applyFont="1" applyBorder="1">
      <alignment/>
      <protection/>
    </xf>
    <xf numFmtId="0" fontId="61" fillId="0" borderId="0" xfId="82" applyFont="1" applyAlignment="1">
      <alignment horizontal="center" wrapText="1"/>
      <protection/>
    </xf>
    <xf numFmtId="0" fontId="3" fillId="0" borderId="0" xfId="0" applyFont="1" applyFill="1" applyBorder="1" applyAlignment="1">
      <alignment horizontal="center" vertical="center" wrapText="1"/>
    </xf>
    <xf numFmtId="0" fontId="61" fillId="0" borderId="0" xfId="82" applyFont="1" applyFill="1" applyBorder="1" applyAlignment="1">
      <alignment horizontal="center" wrapText="1"/>
      <protection/>
    </xf>
    <xf numFmtId="0" fontId="2" fillId="0" borderId="0" xfId="82" applyFont="1" applyFill="1" applyBorder="1" applyAlignment="1">
      <alignment wrapText="1"/>
      <protection/>
    </xf>
    <xf numFmtId="0" fontId="2" fillId="0" borderId="0" xfId="82" applyFont="1" applyFill="1" applyBorder="1">
      <alignment/>
      <protection/>
    </xf>
    <xf numFmtId="0" fontId="3" fillId="0" borderId="14" xfId="82" applyFont="1" applyBorder="1" applyAlignment="1">
      <alignment horizontal="left" wrapText="1"/>
      <protection/>
    </xf>
    <xf numFmtId="0" fontId="3" fillId="0" borderId="14" xfId="0" applyFont="1" applyFill="1" applyBorder="1" applyAlignment="1">
      <alignment horizontal="center" vertical="center" wrapText="1"/>
    </xf>
    <xf numFmtId="0" fontId="3" fillId="0" borderId="0" xfId="82" applyFont="1" applyFill="1" applyBorder="1" applyAlignment="1">
      <alignment horizontal="center" wrapText="1"/>
      <protection/>
    </xf>
    <xf numFmtId="0" fontId="2" fillId="0" borderId="14" xfId="82" applyFont="1" applyFill="1" applyBorder="1" applyAlignment="1">
      <alignment wrapText="1"/>
      <protection/>
    </xf>
    <xf numFmtId="4" fontId="2" fillId="0" borderId="14" xfId="82" applyNumberFormat="1" applyFont="1" applyBorder="1">
      <alignment/>
      <protection/>
    </xf>
    <xf numFmtId="0" fontId="3" fillId="0" borderId="14" xfId="82" applyFont="1" applyBorder="1" applyAlignment="1">
      <alignment wrapText="1"/>
      <protection/>
    </xf>
    <xf numFmtId="4" fontId="2" fillId="36" borderId="14" xfId="82" applyNumberFormat="1" applyFont="1" applyFill="1" applyBorder="1">
      <alignment/>
      <protection/>
    </xf>
    <xf numFmtId="0" fontId="3" fillId="0" borderId="0" xfId="82" applyFont="1" applyFill="1" applyBorder="1" applyAlignment="1">
      <alignment wrapText="1"/>
      <protection/>
    </xf>
    <xf numFmtId="0" fontId="2" fillId="0" borderId="14" xfId="82" applyFont="1" applyBorder="1" applyAlignment="1">
      <alignment wrapText="1"/>
      <protection/>
    </xf>
    <xf numFmtId="4" fontId="2" fillId="0" borderId="14" xfId="82" applyNumberFormat="1" applyFont="1" applyFill="1" applyBorder="1">
      <alignment/>
      <protection/>
    </xf>
    <xf numFmtId="0" fontId="2" fillId="0" borderId="12" xfId="82" applyFont="1" applyBorder="1" applyAlignment="1">
      <alignment wrapText="1"/>
      <protection/>
    </xf>
    <xf numFmtId="0" fontId="3" fillId="0" borderId="0" xfId="82" applyFont="1" applyFill="1" applyBorder="1" applyAlignment="1">
      <alignment horizontal="left" wrapText="1"/>
      <protection/>
    </xf>
    <xf numFmtId="4" fontId="2" fillId="0" borderId="0" xfId="82" applyNumberFormat="1" applyFont="1">
      <alignment/>
      <protection/>
    </xf>
    <xf numFmtId="2" fontId="2" fillId="36" borderId="14" xfId="82" applyNumberFormat="1" applyFont="1" applyFill="1" applyBorder="1">
      <alignment/>
      <protection/>
    </xf>
    <xf numFmtId="0" fontId="3" fillId="0" borderId="12" xfId="0" applyFont="1" applyFill="1" applyBorder="1" applyAlignment="1">
      <alignment horizontal="center" vertical="center" wrapText="1"/>
    </xf>
    <xf numFmtId="169" fontId="2" fillId="0" borderId="14" xfId="82" applyNumberFormat="1" applyFont="1" applyFill="1" applyBorder="1" applyAlignment="1" applyProtection="1">
      <alignment vertical="center" shrinkToFit="1"/>
      <protection locked="0"/>
    </xf>
    <xf numFmtId="0" fontId="2" fillId="40" borderId="14" xfId="82" applyFont="1" applyFill="1" applyBorder="1" applyAlignment="1">
      <alignment wrapText="1"/>
      <protection/>
    </xf>
    <xf numFmtId="10" fontId="2" fillId="40" borderId="14" xfId="82" applyNumberFormat="1" applyFont="1" applyFill="1" applyBorder="1">
      <alignment/>
      <protection/>
    </xf>
    <xf numFmtId="169" fontId="2" fillId="0" borderId="0" xfId="82" applyNumberFormat="1" applyFont="1">
      <alignment/>
      <protection/>
    </xf>
    <xf numFmtId="169" fontId="3" fillId="40" borderId="14" xfId="82" applyNumberFormat="1" applyFont="1" applyFill="1" applyBorder="1" applyAlignment="1">
      <alignment horizontal="center"/>
      <protection/>
    </xf>
    <xf numFmtId="169" fontId="2" fillId="0" borderId="14" xfId="82" applyNumberFormat="1" applyFont="1" applyFill="1" applyBorder="1" applyAlignment="1">
      <alignment vertical="center" shrinkToFit="1"/>
      <protection/>
    </xf>
    <xf numFmtId="0" fontId="2" fillId="40" borderId="14" xfId="82" applyFont="1" applyFill="1" applyBorder="1" applyAlignment="1">
      <alignment vertical="center" wrapText="1"/>
      <protection/>
    </xf>
    <xf numFmtId="0" fontId="26" fillId="38" borderId="38" xfId="0" applyFont="1" applyFill="1" applyBorder="1" applyAlignment="1">
      <alignment horizontal="center" vertical="center"/>
    </xf>
    <xf numFmtId="0" fontId="26" fillId="38" borderId="39" xfId="0" applyFont="1" applyFill="1" applyBorder="1" applyAlignment="1">
      <alignment horizontal="center" vertical="center"/>
    </xf>
    <xf numFmtId="0" fontId="26" fillId="38" borderId="40" xfId="0" applyFont="1" applyFill="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26" fillId="0" borderId="0" xfId="0" applyFont="1" applyFill="1" applyAlignment="1">
      <alignment horizontal="center" vertical="center"/>
    </xf>
    <xf numFmtId="0" fontId="45" fillId="0" borderId="0" xfId="0" applyFont="1" applyAlignment="1" applyProtection="1">
      <alignment horizontal="justify" vertical="center" wrapText="1"/>
      <protection hidden="1"/>
    </xf>
    <xf numFmtId="0" fontId="0" fillId="0" borderId="0" xfId="0" applyAlignment="1">
      <alignment vertical="center"/>
    </xf>
    <xf numFmtId="0" fontId="37" fillId="33" borderId="17" xfId="0" applyFont="1" applyFill="1" applyBorder="1" applyAlignment="1">
      <alignment horizontal="center" vertical="top" wrapText="1"/>
    </xf>
    <xf numFmtId="0" fontId="37" fillId="33" borderId="27" xfId="0" applyFont="1" applyFill="1" applyBorder="1" applyAlignment="1">
      <alignment horizontal="center" vertical="top" wrapText="1"/>
    </xf>
    <xf numFmtId="0" fontId="37" fillId="33" borderId="28" xfId="0" applyFont="1" applyFill="1" applyBorder="1" applyAlignment="1">
      <alignment horizontal="center" vertical="top" wrapText="1"/>
    </xf>
    <xf numFmtId="0" fontId="37" fillId="33" borderId="30" xfId="0" applyFont="1" applyFill="1" applyBorder="1" applyAlignment="1">
      <alignment horizontal="center" vertical="top" wrapText="1"/>
    </xf>
    <xf numFmtId="4" fontId="2" fillId="33" borderId="13" xfId="0" applyNumberFormat="1" applyFont="1" applyFill="1" applyBorder="1" applyAlignment="1">
      <alignment horizontal="right" vertical="center" wrapText="1"/>
    </xf>
    <xf numFmtId="4" fontId="2" fillId="41" borderId="13" xfId="0" applyNumberFormat="1" applyFont="1" applyFill="1" applyBorder="1" applyAlignment="1">
      <alignment horizontal="right" vertical="center" wrapText="1"/>
    </xf>
    <xf numFmtId="4" fontId="2" fillId="41" borderId="21" xfId="0" applyNumberFormat="1" applyFont="1" applyFill="1" applyBorder="1" applyAlignment="1">
      <alignment horizontal="right" vertical="center" wrapText="1"/>
    </xf>
    <xf numFmtId="4" fontId="2" fillId="33" borderId="21" xfId="0" applyNumberFormat="1" applyFont="1" applyFill="1" applyBorder="1" applyAlignment="1">
      <alignment horizontal="right" vertical="center" wrapText="1"/>
    </xf>
    <xf numFmtId="0" fontId="3" fillId="33" borderId="14" xfId="0" applyFont="1" applyFill="1" applyBorder="1" applyAlignment="1">
      <alignment horizontal="left" vertical="center" wrapText="1"/>
    </xf>
    <xf numFmtId="0" fontId="6" fillId="38" borderId="14" xfId="0" applyFont="1" applyFill="1" applyBorder="1" applyAlignment="1">
      <alignment horizontal="left" vertical="top" wrapText="1"/>
    </xf>
    <xf numFmtId="0" fontId="2" fillId="33" borderId="14"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12" xfId="0" applyFont="1" applyFill="1" applyBorder="1" applyAlignment="1">
      <alignmen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7" xfId="0" applyFont="1" applyFill="1" applyBorder="1" applyAlignment="1">
      <alignment vertical="center" wrapText="1"/>
    </xf>
    <xf numFmtId="0" fontId="3" fillId="33" borderId="27"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7" fillId="33" borderId="41" xfId="0" applyFont="1" applyFill="1" applyBorder="1" applyAlignment="1">
      <alignment horizontal="center" vertical="top" wrapText="1"/>
    </xf>
    <xf numFmtId="0" fontId="37" fillId="33" borderId="42" xfId="0" applyFont="1" applyFill="1" applyBorder="1" applyAlignment="1">
      <alignment horizontal="center" vertical="top" wrapText="1"/>
    </xf>
    <xf numFmtId="4" fontId="2" fillId="33" borderId="43" xfId="0" applyNumberFormat="1" applyFont="1" applyFill="1" applyBorder="1" applyAlignment="1">
      <alignment horizontal="right" vertical="center" wrapText="1"/>
    </xf>
    <xf numFmtId="0" fontId="6" fillId="38" borderId="12" xfId="0" applyFont="1" applyFill="1" applyBorder="1" applyAlignment="1">
      <alignment horizontal="left" vertical="top" wrapText="1"/>
    </xf>
    <xf numFmtId="0" fontId="6" fillId="38" borderId="13" xfId="0" applyFont="1" applyFill="1" applyBorder="1" applyAlignment="1">
      <alignment horizontal="left" vertical="top" wrapText="1"/>
    </xf>
    <xf numFmtId="0" fontId="6" fillId="38" borderId="21" xfId="0" applyFont="1" applyFill="1" applyBorder="1" applyAlignment="1">
      <alignment horizontal="left" vertical="top" wrapText="1"/>
    </xf>
    <xf numFmtId="0" fontId="3" fillId="33" borderId="21" xfId="0" applyFont="1" applyFill="1" applyBorder="1" applyAlignment="1">
      <alignment horizontal="left" vertical="center" wrapText="1"/>
    </xf>
    <xf numFmtId="4" fontId="2" fillId="41" borderId="43" xfId="0" applyNumberFormat="1" applyFont="1" applyFill="1" applyBorder="1" applyAlignment="1">
      <alignment horizontal="right"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49" fontId="16" fillId="33" borderId="14" xfId="63" applyNumberFormat="1" applyFont="1" applyFill="1" applyBorder="1" applyAlignment="1">
      <alignment horizontal="center" vertical="center" wrapText="1"/>
      <protection/>
    </xf>
    <xf numFmtId="0" fontId="16" fillId="33" borderId="14" xfId="80" applyFont="1" applyFill="1" applyBorder="1" applyAlignment="1">
      <alignment horizontal="center" vertical="center" wrapText="1"/>
      <protection/>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21" xfId="0" applyFill="1" applyBorder="1" applyAlignment="1">
      <alignment horizontal="center" vertical="center"/>
    </xf>
    <xf numFmtId="0" fontId="26" fillId="33" borderId="13" xfId="0" applyFont="1" applyFill="1" applyBorder="1" applyAlignment="1">
      <alignment horizontal="center" vertical="center"/>
    </xf>
    <xf numFmtId="0" fontId="26" fillId="33" borderId="21" xfId="0" applyFont="1" applyFill="1" applyBorder="1" applyAlignment="1">
      <alignment horizontal="center" vertical="center"/>
    </xf>
    <xf numFmtId="0" fontId="41" fillId="33" borderId="12" xfId="0" applyFont="1" applyFill="1" applyBorder="1" applyAlignment="1">
      <alignment horizontal="center" vertical="center"/>
    </xf>
    <xf numFmtId="0" fontId="41" fillId="33" borderId="13" xfId="0" applyFont="1" applyFill="1" applyBorder="1" applyAlignment="1">
      <alignment horizontal="center" vertical="center"/>
    </xf>
    <xf numFmtId="0" fontId="41" fillId="33" borderId="21" xfId="0" applyFont="1" applyFill="1" applyBorder="1" applyAlignment="1">
      <alignment horizontal="center" vertical="center"/>
    </xf>
    <xf numFmtId="0" fontId="2" fillId="33" borderId="16" xfId="0" applyFont="1" applyFill="1" applyBorder="1" applyAlignment="1">
      <alignment vertical="center"/>
    </xf>
    <xf numFmtId="0" fontId="2" fillId="33" borderId="23"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21" xfId="0" applyFont="1" applyFill="1" applyBorder="1" applyAlignment="1">
      <alignment vertical="center"/>
    </xf>
    <xf numFmtId="0" fontId="3" fillId="33" borderId="21" xfId="0" applyFont="1" applyFill="1" applyBorder="1" applyAlignment="1">
      <alignment horizontal="center" vertical="center"/>
    </xf>
    <xf numFmtId="0" fontId="35" fillId="38" borderId="12" xfId="0" applyFont="1" applyFill="1" applyBorder="1" applyAlignment="1">
      <alignment horizontal="left" vertical="center" wrapText="1"/>
    </xf>
    <xf numFmtId="0" fontId="35" fillId="38" borderId="13" xfId="0" applyFont="1" applyFill="1" applyBorder="1" applyAlignment="1">
      <alignment horizontal="left" vertical="center" wrapText="1"/>
    </xf>
    <xf numFmtId="0" fontId="36" fillId="0" borderId="13" xfId="0" applyFont="1" applyBorder="1" applyAlignment="1">
      <alignment vertical="center"/>
    </xf>
    <xf numFmtId="0" fontId="36" fillId="0" borderId="21" xfId="0" applyFont="1" applyBorder="1" applyAlignment="1">
      <alignment vertical="center"/>
    </xf>
    <xf numFmtId="0" fontId="16" fillId="33" borderId="12" xfId="63" applyFont="1" applyFill="1" applyBorder="1" applyAlignment="1">
      <alignment horizontal="center" vertical="center" shrinkToFit="1"/>
      <protection/>
    </xf>
    <xf numFmtId="0" fontId="0" fillId="33" borderId="13" xfId="0" applyFill="1" applyBorder="1" applyAlignment="1">
      <alignment horizontal="center" vertical="center" shrinkToFit="1"/>
    </xf>
    <xf numFmtId="0" fontId="0" fillId="33" borderId="21" xfId="0" applyFill="1" applyBorder="1" applyAlignment="1">
      <alignment horizontal="center" vertical="center" shrinkToFit="1"/>
    </xf>
    <xf numFmtId="0" fontId="6" fillId="38" borderId="12" xfId="0" applyFont="1" applyFill="1" applyBorder="1" applyAlignment="1">
      <alignment horizontal="left" vertical="center" wrapText="1"/>
    </xf>
    <xf numFmtId="0" fontId="6" fillId="38" borderId="13" xfId="0" applyFont="1" applyFill="1" applyBorder="1" applyAlignment="1">
      <alignment horizontal="left" vertical="center" wrapText="1"/>
    </xf>
    <xf numFmtId="0" fontId="6" fillId="38" borderId="21" xfId="0" applyFont="1" applyFill="1" applyBorder="1" applyAlignment="1">
      <alignment horizontal="left" vertical="center" wrapText="1"/>
    </xf>
    <xf numFmtId="10" fontId="2" fillId="39" borderId="12" xfId="82" applyNumberFormat="1" applyFont="1" applyFill="1" applyBorder="1" applyAlignment="1">
      <alignment horizontal="center" vertical="center" shrinkToFit="1"/>
      <protection/>
    </xf>
    <xf numFmtId="10" fontId="2" fillId="39" borderId="13" xfId="82" applyNumberFormat="1" applyFont="1" applyFill="1" applyBorder="1" applyAlignment="1">
      <alignment horizontal="center" vertical="center" shrinkToFit="1"/>
      <protection/>
    </xf>
    <xf numFmtId="10" fontId="2" fillId="39" borderId="21" xfId="82" applyNumberFormat="1" applyFont="1" applyFill="1" applyBorder="1" applyAlignment="1">
      <alignment horizontal="center" vertical="center" shrinkToFit="1"/>
      <protection/>
    </xf>
    <xf numFmtId="165" fontId="3" fillId="34" borderId="14" xfId="78" applyNumberFormat="1" applyFont="1" applyFill="1" applyBorder="1" applyAlignment="1">
      <alignment horizontal="left" vertical="center" wrapText="1"/>
      <protection/>
    </xf>
    <xf numFmtId="0" fontId="3" fillId="34" borderId="14" xfId="76" applyFont="1" applyFill="1" applyBorder="1" applyAlignment="1">
      <alignment horizontal="left" vertical="center" wrapText="1"/>
      <protection/>
    </xf>
    <xf numFmtId="165" fontId="3" fillId="34" borderId="14" xfId="78" applyNumberFormat="1" applyFont="1" applyFill="1" applyBorder="1" applyAlignment="1">
      <alignment horizontal="center" vertical="center" wrapText="1"/>
      <protection/>
    </xf>
    <xf numFmtId="0" fontId="3" fillId="34" borderId="14" xfId="74" applyFont="1" applyFill="1" applyBorder="1" applyAlignment="1">
      <alignment horizontal="center" vertical="center" wrapText="1"/>
      <protection/>
    </xf>
    <xf numFmtId="165" fontId="28" fillId="34" borderId="12" xfId="78" applyNumberFormat="1" applyFont="1" applyFill="1" applyBorder="1" applyAlignment="1">
      <alignment horizontal="center" vertical="center" wrapText="1"/>
      <protection/>
    </xf>
    <xf numFmtId="165" fontId="28" fillId="34" borderId="13" xfId="78" applyNumberFormat="1" applyFont="1" applyFill="1" applyBorder="1" applyAlignment="1">
      <alignment horizontal="center" vertical="center" wrapText="1"/>
      <protection/>
    </xf>
    <xf numFmtId="165" fontId="28" fillId="34" borderId="21" xfId="78" applyNumberFormat="1" applyFont="1" applyFill="1" applyBorder="1" applyAlignment="1">
      <alignment horizontal="center" vertical="center" wrapText="1"/>
      <protection/>
    </xf>
    <xf numFmtId="0" fontId="18" fillId="38" borderId="12" xfId="0" applyFont="1" applyFill="1" applyBorder="1" applyAlignment="1">
      <alignment horizontal="justify" vertical="center" wrapText="1"/>
    </xf>
    <xf numFmtId="0" fontId="26" fillId="0" borderId="13" xfId="0" applyFont="1" applyBorder="1" applyAlignment="1">
      <alignment horizontal="justify" vertical="center" wrapText="1"/>
    </xf>
    <xf numFmtId="0" fontId="26" fillId="0" borderId="21" xfId="0" applyFont="1" applyBorder="1" applyAlignment="1">
      <alignment horizontal="justify" vertical="center" wrapText="1"/>
    </xf>
    <xf numFmtId="0" fontId="6" fillId="38" borderId="12" xfId="0" applyFont="1" applyFill="1" applyBorder="1" applyAlignment="1">
      <alignment horizontal="justify" vertical="justify" wrapText="1"/>
    </xf>
    <xf numFmtId="0" fontId="6" fillId="38" borderId="13" xfId="0" applyFont="1" applyFill="1" applyBorder="1" applyAlignment="1">
      <alignment horizontal="justify" vertical="justify" wrapText="1"/>
    </xf>
    <xf numFmtId="0" fontId="6" fillId="38" borderId="21" xfId="0" applyFont="1" applyFill="1" applyBorder="1" applyAlignment="1">
      <alignment horizontal="justify" vertical="justify" wrapText="1"/>
    </xf>
    <xf numFmtId="0" fontId="0" fillId="0" borderId="13" xfId="0" applyBorder="1" applyAlignment="1">
      <alignment vertical="center" wrapText="1"/>
    </xf>
    <xf numFmtId="0" fontId="0" fillId="0" borderId="21" xfId="0" applyBorder="1" applyAlignment="1">
      <alignment vertical="center" wrapText="1"/>
    </xf>
    <xf numFmtId="0" fontId="3" fillId="0" borderId="12" xfId="74" applyFont="1" applyBorder="1" applyAlignment="1">
      <alignment horizontal="left" vertical="center"/>
      <protection/>
    </xf>
    <xf numFmtId="0" fontId="3" fillId="0" borderId="13" xfId="74" applyFont="1" applyBorder="1" applyAlignment="1">
      <alignment horizontal="left" vertical="center"/>
      <protection/>
    </xf>
    <xf numFmtId="0" fontId="3" fillId="0" borderId="21" xfId="74" applyFont="1" applyBorder="1" applyAlignment="1">
      <alignment horizontal="left" vertical="center"/>
      <protection/>
    </xf>
    <xf numFmtId="0" fontId="2" fillId="0" borderId="12" xfId="74" applyFont="1" applyBorder="1" applyAlignment="1">
      <alignment horizontal="left" vertical="center" wrapText="1"/>
      <protection/>
    </xf>
    <xf numFmtId="0" fontId="2" fillId="0" borderId="13" xfId="74" applyFont="1" applyBorder="1" applyAlignment="1">
      <alignment horizontal="left" vertical="center"/>
      <protection/>
    </xf>
    <xf numFmtId="0" fontId="2" fillId="0" borderId="21" xfId="74" applyFont="1" applyBorder="1" applyAlignment="1">
      <alignment horizontal="left" vertical="center"/>
      <protection/>
    </xf>
    <xf numFmtId="0" fontId="4" fillId="33" borderId="14" xfId="0" applyFont="1" applyFill="1" applyBorder="1" applyAlignment="1">
      <alignment horizontal="center" vertical="center" wrapText="1"/>
    </xf>
    <xf numFmtId="0" fontId="3" fillId="0" borderId="12" xfId="74" applyFont="1" applyBorder="1" applyAlignment="1">
      <alignment horizontal="left" vertical="center" wrapText="1"/>
      <protection/>
    </xf>
    <xf numFmtId="0" fontId="3" fillId="0" borderId="13" xfId="74" applyFont="1" applyBorder="1" applyAlignment="1">
      <alignment horizontal="left" vertical="center" wrapText="1"/>
      <protection/>
    </xf>
    <xf numFmtId="0" fontId="3" fillId="0" borderId="21" xfId="74" applyFont="1" applyBorder="1" applyAlignment="1">
      <alignment horizontal="left" vertical="center" wrapText="1"/>
      <protection/>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21" xfId="0" applyFont="1" applyFill="1" applyBorder="1" applyAlignment="1">
      <alignment horizontal="left" vertical="center" wrapText="1"/>
    </xf>
    <xf numFmtId="49" fontId="17" fillId="0" borderId="16" xfId="82" applyNumberFormat="1" applyFont="1" applyFill="1" applyBorder="1" applyAlignment="1">
      <alignment horizontal="center" vertical="center" wrapText="1"/>
      <protection/>
    </xf>
    <xf numFmtId="49" fontId="17" fillId="0" borderId="23" xfId="82" applyNumberFormat="1" applyFont="1" applyFill="1" applyBorder="1" applyAlignment="1">
      <alignment horizontal="center" vertical="center" wrapText="1"/>
      <protection/>
    </xf>
    <xf numFmtId="49" fontId="17" fillId="0" borderId="15" xfId="82" applyNumberFormat="1" applyFont="1" applyFill="1" applyBorder="1" applyAlignment="1">
      <alignment horizontal="center" vertical="center" wrapText="1"/>
      <protection/>
    </xf>
    <xf numFmtId="1" fontId="3" fillId="33" borderId="16" xfId="0" applyNumberFormat="1" applyFont="1" applyFill="1" applyBorder="1" applyAlignment="1">
      <alignment horizontal="center" vertical="center" wrapText="1"/>
    </xf>
    <xf numFmtId="1" fontId="3" fillId="33" borderId="23"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3" fontId="3" fillId="33" borderId="23" xfId="0" applyNumberFormat="1" applyFont="1" applyFill="1" applyBorder="1" applyAlignment="1">
      <alignment horizontal="center" vertical="center" wrapText="1"/>
    </xf>
    <xf numFmtId="3" fontId="3" fillId="33" borderId="15" xfId="0" applyNumberFormat="1" applyFont="1" applyFill="1" applyBorder="1" applyAlignment="1">
      <alignment horizontal="center" vertical="center" wrapText="1"/>
    </xf>
    <xf numFmtId="165" fontId="3" fillId="34" borderId="44" xfId="82" applyNumberFormat="1" applyFont="1" applyFill="1" applyBorder="1" applyAlignment="1">
      <alignment horizontal="center" vertical="center" wrapText="1"/>
      <protection/>
    </xf>
    <xf numFmtId="165" fontId="2" fillId="34" borderId="45" xfId="82" applyNumberFormat="1" applyFont="1" applyFill="1" applyBorder="1" applyAlignment="1">
      <alignment horizontal="center" vertical="center" wrapText="1"/>
      <protection/>
    </xf>
    <xf numFmtId="165" fontId="2" fillId="34" borderId="46" xfId="82" applyNumberFormat="1" applyFont="1" applyFill="1" applyBorder="1" applyAlignment="1">
      <alignment horizontal="center" vertical="center" wrapText="1"/>
      <protection/>
    </xf>
    <xf numFmtId="165" fontId="2" fillId="34" borderId="44" xfId="82" applyNumberFormat="1" applyFont="1" applyFill="1" applyBorder="1" applyAlignment="1">
      <alignment horizontal="center" vertical="center" wrapText="1"/>
      <protection/>
    </xf>
    <xf numFmtId="165" fontId="3" fillId="34" borderId="45" xfId="82" applyNumberFormat="1" applyFont="1" applyFill="1" applyBorder="1" applyAlignment="1">
      <alignment horizontal="center" vertical="center" wrapText="1"/>
      <protection/>
    </xf>
    <xf numFmtId="165" fontId="3" fillId="34" borderId="46" xfId="82" applyNumberFormat="1" applyFont="1" applyFill="1" applyBorder="1" applyAlignment="1">
      <alignment horizontal="center" vertical="center" wrapText="1"/>
      <protection/>
    </xf>
    <xf numFmtId="170" fontId="3" fillId="33" borderId="16" xfId="0" applyNumberFormat="1" applyFont="1" applyFill="1" applyBorder="1" applyAlignment="1">
      <alignment horizontal="center" vertical="center" wrapText="1"/>
    </xf>
    <xf numFmtId="170" fontId="3" fillId="33" borderId="23" xfId="0" applyNumberFormat="1" applyFont="1" applyFill="1" applyBorder="1" applyAlignment="1">
      <alignment horizontal="center" vertical="center" wrapText="1"/>
    </xf>
    <xf numFmtId="170" fontId="3" fillId="33" borderId="1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165" fontId="2" fillId="39" borderId="16" xfId="82" applyNumberFormat="1" applyFont="1" applyFill="1" applyBorder="1" applyAlignment="1">
      <alignment horizontal="center" vertical="center" shrinkToFit="1"/>
      <protection/>
    </xf>
    <xf numFmtId="165" fontId="2" fillId="39" borderId="15" xfId="82" applyNumberFormat="1" applyFont="1" applyFill="1" applyBorder="1" applyAlignment="1">
      <alignment horizontal="center" vertical="center" shrinkToFit="1"/>
      <protection/>
    </xf>
    <xf numFmtId="165" fontId="3" fillId="39" borderId="16" xfId="82" applyNumberFormat="1" applyFont="1" applyFill="1" applyBorder="1" applyAlignment="1">
      <alignment horizontal="center" vertical="center" shrinkToFit="1"/>
      <protection/>
    </xf>
    <xf numFmtId="165" fontId="3" fillId="39" borderId="15" xfId="82" applyNumberFormat="1" applyFont="1" applyFill="1" applyBorder="1" applyAlignment="1">
      <alignment horizontal="center" vertical="center" shrinkToFit="1"/>
      <protection/>
    </xf>
    <xf numFmtId="10" fontId="3" fillId="33" borderId="16" xfId="66" applyNumberFormat="1" applyFont="1" applyFill="1" applyBorder="1" applyAlignment="1">
      <alignment horizontal="center" vertical="center" wrapText="1"/>
    </xf>
    <xf numFmtId="10" fontId="3" fillId="33" borderId="15" xfId="66" applyNumberFormat="1" applyFont="1" applyFill="1" applyBorder="1" applyAlignment="1">
      <alignment horizontal="center" vertical="center" wrapText="1"/>
    </xf>
    <xf numFmtId="49" fontId="17" fillId="0" borderId="14" xfId="82" applyNumberFormat="1" applyFont="1" applyFill="1" applyBorder="1" applyAlignment="1">
      <alignment horizontal="center" vertical="center" wrapText="1"/>
      <protection/>
    </xf>
    <xf numFmtId="0" fontId="17" fillId="0" borderId="14" xfId="82" applyFont="1" applyFill="1" applyBorder="1" applyAlignment="1">
      <alignment horizontal="center" vertical="center" wrapText="1"/>
      <protection/>
    </xf>
    <xf numFmtId="10" fontId="3" fillId="33" borderId="16" xfId="0" applyNumberFormat="1" applyFont="1" applyFill="1" applyBorder="1" applyAlignment="1">
      <alignment horizontal="left" vertical="center" wrapText="1"/>
    </xf>
    <xf numFmtId="10" fontId="3" fillId="33" borderId="23" xfId="0" applyNumberFormat="1" applyFont="1" applyFill="1" applyBorder="1" applyAlignment="1">
      <alignment horizontal="left" vertical="center" wrapText="1"/>
    </xf>
    <xf numFmtId="10" fontId="3" fillId="33" borderId="15" xfId="0" applyNumberFormat="1" applyFont="1" applyFill="1" applyBorder="1" applyAlignment="1">
      <alignment horizontal="left" vertical="center" wrapText="1"/>
    </xf>
    <xf numFmtId="3" fontId="3" fillId="33" borderId="16" xfId="0" applyNumberFormat="1" applyFont="1" applyFill="1" applyBorder="1" applyAlignment="1">
      <alignment horizontal="left" vertical="center" wrapText="1"/>
    </xf>
    <xf numFmtId="3" fontId="3" fillId="33" borderId="23" xfId="0" applyNumberFormat="1" applyFont="1" applyFill="1" applyBorder="1" applyAlignment="1">
      <alignment horizontal="left" vertical="center" wrapText="1"/>
    </xf>
    <xf numFmtId="3" fontId="3" fillId="33" borderId="15" xfId="0" applyNumberFormat="1" applyFont="1" applyFill="1" applyBorder="1" applyAlignment="1">
      <alignment horizontal="left" vertical="center" wrapText="1"/>
    </xf>
    <xf numFmtId="1" fontId="3" fillId="33" borderId="16" xfId="0" applyNumberFormat="1" applyFont="1" applyFill="1" applyBorder="1" applyAlignment="1">
      <alignment horizontal="left" vertical="center" wrapText="1"/>
    </xf>
    <xf numFmtId="1" fontId="3" fillId="33" borderId="23" xfId="0" applyNumberFormat="1" applyFont="1" applyFill="1" applyBorder="1" applyAlignment="1">
      <alignment horizontal="left" vertical="center" wrapText="1"/>
    </xf>
    <xf numFmtId="1" fontId="3" fillId="33" borderId="15" xfId="0" applyNumberFormat="1" applyFont="1" applyFill="1" applyBorder="1" applyAlignment="1">
      <alignment horizontal="left" vertical="center" wrapText="1"/>
    </xf>
    <xf numFmtId="170" fontId="3" fillId="33" borderId="16" xfId="0" applyNumberFormat="1" applyFont="1" applyFill="1" applyBorder="1" applyAlignment="1">
      <alignment horizontal="left" vertical="center" wrapText="1"/>
    </xf>
    <xf numFmtId="170" fontId="3" fillId="33" borderId="23" xfId="0" applyNumberFormat="1" applyFont="1" applyFill="1" applyBorder="1" applyAlignment="1">
      <alignment horizontal="left" vertical="center" wrapText="1"/>
    </xf>
    <xf numFmtId="170" fontId="3" fillId="33" borderId="15" xfId="0" applyNumberFormat="1" applyFont="1" applyFill="1" applyBorder="1" applyAlignment="1">
      <alignment horizontal="left" vertical="center" wrapText="1"/>
    </xf>
    <xf numFmtId="0" fontId="6" fillId="38" borderId="14"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6" fillId="0" borderId="12" xfId="82" applyFont="1" applyBorder="1" applyAlignment="1">
      <alignment horizontal="left" vertical="center" wrapText="1"/>
      <protection/>
    </xf>
    <xf numFmtId="0" fontId="0" fillId="0" borderId="13" xfId="0" applyBorder="1" applyAlignment="1">
      <alignment/>
    </xf>
    <xf numFmtId="0" fontId="0" fillId="0" borderId="21" xfId="0" applyBorder="1" applyAlignment="1">
      <alignment/>
    </xf>
    <xf numFmtId="0" fontId="0" fillId="0" borderId="13" xfId="0" applyBorder="1" applyAlignment="1">
      <alignment vertical="center"/>
    </xf>
    <xf numFmtId="0" fontId="0" fillId="0" borderId="21" xfId="0" applyBorder="1" applyAlignment="1">
      <alignment vertical="center"/>
    </xf>
    <xf numFmtId="0" fontId="49" fillId="0" borderId="12" xfId="85" applyFont="1" applyFill="1" applyBorder="1" applyAlignment="1">
      <alignment horizontal="right"/>
      <protection/>
    </xf>
    <xf numFmtId="0" fontId="49" fillId="0" borderId="13" xfId="85" applyFont="1" applyFill="1" applyBorder="1" applyAlignment="1">
      <alignment horizontal="right"/>
      <protection/>
    </xf>
    <xf numFmtId="0" fontId="49" fillId="0" borderId="21" xfId="85" applyFont="1" applyFill="1" applyBorder="1" applyAlignment="1">
      <alignment horizontal="right"/>
      <protection/>
    </xf>
    <xf numFmtId="0" fontId="49" fillId="36" borderId="14" xfId="85" applyFont="1" applyFill="1" applyBorder="1" applyAlignment="1" applyProtection="1">
      <alignment horizontal="center" vertical="center" wrapText="1"/>
      <protection/>
    </xf>
    <xf numFmtId="0" fontId="1" fillId="0" borderId="14" xfId="85" applyFont="1" applyBorder="1" applyAlignment="1" applyProtection="1">
      <alignment horizontal="left" vertical="center" wrapText="1"/>
      <protection locked="0"/>
    </xf>
    <xf numFmtId="175" fontId="49" fillId="36" borderId="12" xfId="85" applyNumberFormat="1" applyFont="1" applyFill="1" applyBorder="1" applyAlignment="1">
      <alignment horizontal="center"/>
      <protection/>
    </xf>
    <xf numFmtId="175" fontId="49" fillId="36" borderId="13" xfId="85" applyNumberFormat="1" applyFont="1" applyFill="1" applyBorder="1" applyAlignment="1">
      <alignment horizontal="center"/>
      <protection/>
    </xf>
    <xf numFmtId="175" fontId="49" fillId="36" borderId="21" xfId="85" applyNumberFormat="1" applyFont="1" applyFill="1" applyBorder="1" applyAlignment="1">
      <alignment horizontal="center"/>
      <protection/>
    </xf>
    <xf numFmtId="0" fontId="55" fillId="0" borderId="0" xfId="85" applyFont="1" applyBorder="1" applyAlignment="1" applyProtection="1">
      <alignment horizontal="left" vertical="center"/>
      <protection locked="0"/>
    </xf>
    <xf numFmtId="0" fontId="1" fillId="0" borderId="0" xfId="85" applyFont="1" applyAlignment="1">
      <alignment/>
      <protection/>
    </xf>
    <xf numFmtId="0" fontId="49" fillId="36" borderId="14" xfId="85" applyFont="1" applyFill="1" applyBorder="1" applyAlignment="1" applyProtection="1">
      <alignment horizontal="center" vertical="center"/>
      <protection/>
    </xf>
    <xf numFmtId="0" fontId="47" fillId="0" borderId="14" xfId="85" applyFont="1" applyBorder="1" applyAlignment="1" applyProtection="1">
      <alignment horizontal="center" vertical="center" wrapText="1"/>
      <protection locked="0"/>
    </xf>
    <xf numFmtId="0" fontId="48" fillId="0" borderId="14" xfId="85" applyFont="1" applyBorder="1" applyAlignment="1" applyProtection="1">
      <alignment horizontal="left" vertical="center" wrapText="1"/>
      <protection locked="0"/>
    </xf>
    <xf numFmtId="0" fontId="48" fillId="0" borderId="12" xfId="85" applyFont="1" applyBorder="1" applyAlignment="1" applyProtection="1">
      <alignment horizontal="left" vertical="center" wrapText="1"/>
      <protection locked="0"/>
    </xf>
    <xf numFmtId="0" fontId="48" fillId="0" borderId="13" xfId="85" applyFont="1" applyBorder="1" applyAlignment="1" applyProtection="1">
      <alignment horizontal="left" vertical="center" wrapText="1"/>
      <protection locked="0"/>
    </xf>
    <xf numFmtId="0" fontId="48" fillId="0" borderId="21" xfId="85" applyFont="1" applyBorder="1" applyAlignment="1" applyProtection="1">
      <alignment horizontal="left" vertical="center" wrapText="1"/>
      <protection locked="0"/>
    </xf>
    <xf numFmtId="0" fontId="52" fillId="37" borderId="14" xfId="85" applyFont="1" applyFill="1" applyBorder="1" applyAlignment="1" applyProtection="1">
      <alignment horizontal="left" vertical="center" wrapText="1"/>
      <protection locked="0"/>
    </xf>
    <xf numFmtId="0" fontId="49" fillId="37" borderId="14" xfId="85" applyFont="1" applyFill="1" applyBorder="1" applyAlignment="1" applyProtection="1">
      <alignment horizontal="left" vertical="center" wrapText="1"/>
      <protection locked="0"/>
    </xf>
    <xf numFmtId="0" fontId="49" fillId="36" borderId="15" xfId="85" applyFont="1" applyFill="1" applyBorder="1" applyAlignment="1" applyProtection="1">
      <alignment horizontal="center" vertical="center" wrapText="1"/>
      <protection/>
    </xf>
    <xf numFmtId="0" fontId="24" fillId="0" borderId="12" xfId="82" applyFont="1" applyBorder="1" applyAlignment="1">
      <alignment horizontal="left" wrapText="1"/>
      <protection/>
    </xf>
    <xf numFmtId="0" fontId="24" fillId="0" borderId="21" xfId="82" applyFont="1" applyBorder="1" applyAlignment="1">
      <alignment horizontal="left" wrapText="1"/>
      <protection/>
    </xf>
    <xf numFmtId="0" fontId="41" fillId="0" borderId="12" xfId="82" applyFont="1" applyBorder="1" applyAlignment="1">
      <alignment horizontal="center" wrapText="1"/>
      <protection/>
    </xf>
    <xf numFmtId="0" fontId="41" fillId="0" borderId="21" xfId="82" applyFont="1" applyBorder="1" applyAlignment="1">
      <alignment horizontal="center" wrapText="1"/>
      <protection/>
    </xf>
    <xf numFmtId="0" fontId="18" fillId="33" borderId="12" xfId="0" applyFont="1" applyFill="1" applyBorder="1" applyAlignment="1">
      <alignment horizontal="center" vertical="center"/>
    </xf>
    <xf numFmtId="0" fontId="18" fillId="33" borderId="21" xfId="0" applyFont="1" applyFill="1" applyBorder="1" applyAlignment="1">
      <alignment horizontal="center" vertical="center"/>
    </xf>
  </cellXfs>
  <cellStyles count="74">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urrency" xfId="50"/>
    <cellStyle name="Currency [0]" xfId="51"/>
    <cellStyle name="Euro"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Sheet1 (2)" xfId="63"/>
    <cellStyle name="Note" xfId="64"/>
    <cellStyle name="Output" xfId="65"/>
    <cellStyle name="Percent" xfId="66"/>
    <cellStyle name="Percent 2" xfId="67"/>
    <cellStyle name="Title" xfId="68"/>
    <cellStyle name="Total" xfId="69"/>
    <cellStyle name="Total of totals" xfId="70"/>
    <cellStyle name="vanster" xfId="71"/>
    <cellStyle name="Währung" xfId="72"/>
    <cellStyle name="Warning Text" xfId="73"/>
    <cellStyle name="Βασικό_daneio" xfId="74"/>
    <cellStyle name="Βασικό_Sheet1 (4)" xfId="75"/>
    <cellStyle name="Βασικό_viosimotita_koliaraki" xfId="76"/>
    <cellStyle name="Βασικό_Βιβλίο1" xfId="77"/>
    <cellStyle name="Βασικό_δανειο" xfId="78"/>
    <cellStyle name="Βασικό_ΔΙΑΝΟΜΗ ΚΕΡΔΩΝ" xfId="79"/>
    <cellStyle name="Βασικό_ΜΕΤ 1" xfId="80"/>
    <cellStyle name="Βασικό_ΠΑΡΑΡΤΗΜΑ_I_3908_2011" xfId="81"/>
    <cellStyle name="Βασικό_ΠΑΡΑΡΤΗΜΑ_ΟΙΚΟΝΟΜ_ΒΙΟΜΗΧΑΝΙΑΣ_ΠΡΩΤΟΓΕΝ_N....2011" xfId="82"/>
    <cellStyle name="Βασικό_προστιθεμενη αξια" xfId="83"/>
    <cellStyle name="Διαχωριστικό χιλιάδων/υποδιαστολή_R ΣΥΝΕΔΡ" xfId="84"/>
    <cellStyle name="Κανονικό 2" xfId="85"/>
    <cellStyle name="Κανονικό 2 2" xfId="86"/>
    <cellStyle name="Κανονικό 2_Πίνακες βιωσιμότητας Γενικής Επιχειρηματικότητας_23_12_16"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2"/>
  <sheetViews>
    <sheetView showGridLines="0" zoomScale="90" zoomScaleNormal="90" zoomScalePageLayoutView="0" workbookViewId="0" topLeftCell="B1">
      <selection activeCell="B12" sqref="B12:Q12"/>
    </sheetView>
  </sheetViews>
  <sheetFormatPr defaultColWidth="9.00390625" defaultRowHeight="12.75"/>
  <cols>
    <col min="1" max="16384" width="9.125" style="176" customWidth="1"/>
  </cols>
  <sheetData>
    <row r="1" ht="8.25" customHeight="1" thickBot="1"/>
    <row r="2" spans="2:17" s="62" customFormat="1" ht="39" customHeight="1">
      <c r="B2" s="368" t="s">
        <v>298</v>
      </c>
      <c r="C2" s="369"/>
      <c r="D2" s="369"/>
      <c r="E2" s="369"/>
      <c r="F2" s="369"/>
      <c r="G2" s="369"/>
      <c r="H2" s="369"/>
      <c r="I2" s="369"/>
      <c r="J2" s="369"/>
      <c r="K2" s="369"/>
      <c r="L2" s="369"/>
      <c r="M2" s="369"/>
      <c r="N2" s="369"/>
      <c r="O2" s="369"/>
      <c r="P2" s="369"/>
      <c r="Q2" s="370"/>
    </row>
    <row r="3" spans="1:17" s="62" customFormat="1" ht="48" customHeight="1">
      <c r="A3" s="177">
        <v>1</v>
      </c>
      <c r="B3" s="371" t="s">
        <v>310</v>
      </c>
      <c r="C3" s="371"/>
      <c r="D3" s="371"/>
      <c r="E3" s="371"/>
      <c r="F3" s="371"/>
      <c r="G3" s="371"/>
      <c r="H3" s="371"/>
      <c r="I3" s="371"/>
      <c r="J3" s="371"/>
      <c r="K3" s="371"/>
      <c r="L3" s="371"/>
      <c r="M3" s="371"/>
      <c r="N3" s="371"/>
      <c r="O3" s="371"/>
      <c r="P3" s="371"/>
      <c r="Q3" s="371"/>
    </row>
    <row r="4" spans="1:17" ht="35.25" customHeight="1">
      <c r="A4" s="177">
        <v>2</v>
      </c>
      <c r="B4" s="371" t="s">
        <v>266</v>
      </c>
      <c r="C4" s="371"/>
      <c r="D4" s="371"/>
      <c r="E4" s="371"/>
      <c r="F4" s="371"/>
      <c r="G4" s="371"/>
      <c r="H4" s="371"/>
      <c r="I4" s="371"/>
      <c r="J4" s="371"/>
      <c r="K4" s="371"/>
      <c r="L4" s="371"/>
      <c r="M4" s="371"/>
      <c r="N4" s="371"/>
      <c r="O4" s="371"/>
      <c r="P4" s="371"/>
      <c r="Q4" s="371"/>
    </row>
    <row r="5" spans="1:17" ht="35.25" customHeight="1">
      <c r="A5" s="177">
        <v>3</v>
      </c>
      <c r="B5" s="375" t="s">
        <v>186</v>
      </c>
      <c r="C5" s="375"/>
      <c r="D5" s="375"/>
      <c r="E5" s="375"/>
      <c r="F5" s="375"/>
      <c r="G5" s="375"/>
      <c r="H5" s="375"/>
      <c r="I5" s="375"/>
      <c r="J5" s="375"/>
      <c r="K5" s="375"/>
      <c r="L5" s="375"/>
      <c r="M5" s="375"/>
      <c r="N5" s="375"/>
      <c r="O5" s="375"/>
      <c r="P5" s="375"/>
      <c r="Q5" s="375"/>
    </row>
    <row r="6" spans="1:17" ht="35.25" customHeight="1">
      <c r="A6" s="177">
        <v>4</v>
      </c>
      <c r="B6" s="372" t="s">
        <v>187</v>
      </c>
      <c r="C6" s="373"/>
      <c r="D6" s="373"/>
      <c r="E6" s="373"/>
      <c r="F6" s="373"/>
      <c r="G6" s="373"/>
      <c r="H6" s="373"/>
      <c r="I6" s="373"/>
      <c r="J6" s="373"/>
      <c r="K6" s="373"/>
      <c r="L6" s="373"/>
      <c r="M6" s="373"/>
      <c r="N6" s="373"/>
      <c r="O6" s="373"/>
      <c r="P6" s="373"/>
      <c r="Q6" s="374"/>
    </row>
    <row r="7" spans="1:17" ht="35.25" customHeight="1">
      <c r="A7" s="177">
        <v>5</v>
      </c>
      <c r="B7" s="372" t="s">
        <v>189</v>
      </c>
      <c r="C7" s="373"/>
      <c r="D7" s="373"/>
      <c r="E7" s="373"/>
      <c r="F7" s="373"/>
      <c r="G7" s="373"/>
      <c r="H7" s="373"/>
      <c r="I7" s="373"/>
      <c r="J7" s="373"/>
      <c r="K7" s="373"/>
      <c r="L7" s="373"/>
      <c r="M7" s="373"/>
      <c r="N7" s="373"/>
      <c r="O7" s="373"/>
      <c r="P7" s="373"/>
      <c r="Q7" s="374"/>
    </row>
    <row r="8" spans="1:17" ht="56.25" customHeight="1">
      <c r="A8" s="177">
        <v>6</v>
      </c>
      <c r="B8" s="372" t="s">
        <v>283</v>
      </c>
      <c r="C8" s="373"/>
      <c r="D8" s="373"/>
      <c r="E8" s="373"/>
      <c r="F8" s="373"/>
      <c r="G8" s="373"/>
      <c r="H8" s="373"/>
      <c r="I8" s="373"/>
      <c r="J8" s="373"/>
      <c r="K8" s="373"/>
      <c r="L8" s="373"/>
      <c r="M8" s="373"/>
      <c r="N8" s="373"/>
      <c r="O8" s="373"/>
      <c r="P8" s="373"/>
      <c r="Q8" s="374"/>
    </row>
    <row r="9" spans="1:17" ht="35.25" customHeight="1">
      <c r="A9" s="177">
        <v>7</v>
      </c>
      <c r="B9" s="375" t="s">
        <v>188</v>
      </c>
      <c r="C9" s="375"/>
      <c r="D9" s="375"/>
      <c r="E9" s="375"/>
      <c r="F9" s="375"/>
      <c r="G9" s="375"/>
      <c r="H9" s="375"/>
      <c r="I9" s="375"/>
      <c r="J9" s="375"/>
      <c r="K9" s="375"/>
      <c r="L9" s="375"/>
      <c r="M9" s="375"/>
      <c r="N9" s="375"/>
      <c r="O9" s="375"/>
      <c r="P9" s="375"/>
      <c r="Q9" s="375"/>
    </row>
    <row r="10" spans="1:17" ht="35.25" customHeight="1">
      <c r="A10" s="177">
        <v>8</v>
      </c>
      <c r="B10" s="375" t="s">
        <v>267</v>
      </c>
      <c r="C10" s="375"/>
      <c r="D10" s="375"/>
      <c r="E10" s="375"/>
      <c r="F10" s="375"/>
      <c r="G10" s="375"/>
      <c r="H10" s="375"/>
      <c r="I10" s="375"/>
      <c r="J10" s="375"/>
      <c r="K10" s="375"/>
      <c r="L10" s="375"/>
      <c r="M10" s="375"/>
      <c r="N10" s="375"/>
      <c r="O10" s="375"/>
      <c r="P10" s="375"/>
      <c r="Q10" s="375"/>
    </row>
    <row r="11" spans="1:17" ht="35.25" customHeight="1">
      <c r="A11" s="177">
        <v>9</v>
      </c>
      <c r="B11" s="375" t="s">
        <v>345</v>
      </c>
      <c r="C11" s="375"/>
      <c r="D11" s="375"/>
      <c r="E11" s="375"/>
      <c r="F11" s="375"/>
      <c r="G11" s="375"/>
      <c r="H11" s="375"/>
      <c r="I11" s="375"/>
      <c r="J11" s="375"/>
      <c r="K11" s="375"/>
      <c r="L11" s="375"/>
      <c r="M11" s="375"/>
      <c r="N11" s="375"/>
      <c r="O11" s="375"/>
      <c r="P11" s="375"/>
      <c r="Q11" s="375"/>
    </row>
    <row r="12" spans="1:17" ht="15.75" customHeight="1">
      <c r="A12" s="276"/>
      <c r="B12" s="376"/>
      <c r="C12" s="376"/>
      <c r="D12" s="376"/>
      <c r="E12" s="376"/>
      <c r="F12" s="376"/>
      <c r="G12" s="376"/>
      <c r="H12" s="376"/>
      <c r="I12" s="376"/>
      <c r="J12" s="376"/>
      <c r="K12" s="376"/>
      <c r="L12" s="376"/>
      <c r="M12" s="376"/>
      <c r="N12" s="376"/>
      <c r="O12" s="376"/>
      <c r="P12" s="376"/>
      <c r="Q12" s="376"/>
    </row>
    <row r="13" ht="37.5" customHeight="1"/>
    <row r="14" ht="37.5" customHeight="1"/>
    <row r="15" ht="37.5" customHeight="1"/>
    <row r="16" ht="37.5" customHeight="1"/>
    <row r="17" ht="37.5" customHeight="1"/>
    <row r="18" ht="37.5" customHeight="1"/>
    <row r="19" ht="37.5" customHeight="1"/>
    <row r="20" ht="37.5" customHeight="1"/>
  </sheetData>
  <sheetProtection/>
  <mergeCells count="11">
    <mergeCell ref="B12:Q12"/>
    <mergeCell ref="B11:Q11"/>
    <mergeCell ref="B9:Q9"/>
    <mergeCell ref="B8:Q8"/>
    <mergeCell ref="B10:Q10"/>
    <mergeCell ref="B2:Q2"/>
    <mergeCell ref="B3:Q3"/>
    <mergeCell ref="B4:Q4"/>
    <mergeCell ref="B6:Q6"/>
    <mergeCell ref="B7:Q7"/>
    <mergeCell ref="B5:Q5"/>
  </mergeCells>
  <printOptions/>
  <pageMargins left="0.7" right="0.7" top="0.75" bottom="0.75" header="0.3" footer="0.3"/>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B1">
      <selection activeCell="C3" sqref="C3:K3"/>
    </sheetView>
  </sheetViews>
  <sheetFormatPr defaultColWidth="9.00390625" defaultRowHeight="12.75"/>
  <cols>
    <col min="1" max="1" width="46.875" style="105" customWidth="1"/>
    <col min="2" max="11" width="14.125" style="95" customWidth="1"/>
    <col min="12" max="16384" width="9.125" style="95" customWidth="1"/>
  </cols>
  <sheetData>
    <row r="1" spans="1:11" s="106" customFormat="1" ht="26.25" customHeight="1">
      <c r="A1" s="3" t="s">
        <v>162</v>
      </c>
      <c r="B1" s="267" t="s">
        <v>22</v>
      </c>
      <c r="C1" s="267" t="s">
        <v>23</v>
      </c>
      <c r="D1" s="267" t="s">
        <v>24</v>
      </c>
      <c r="E1" s="267" t="s">
        <v>25</v>
      </c>
      <c r="F1" s="267" t="s">
        <v>26</v>
      </c>
      <c r="G1" s="267" t="s">
        <v>27</v>
      </c>
      <c r="H1" s="267" t="s">
        <v>28</v>
      </c>
      <c r="I1" s="267" t="s">
        <v>29</v>
      </c>
      <c r="J1" s="267" t="s">
        <v>30</v>
      </c>
      <c r="K1" s="214" t="s">
        <v>31</v>
      </c>
    </row>
    <row r="2" spans="1:11" ht="26.25" customHeight="1">
      <c r="A2" s="189" t="s">
        <v>292</v>
      </c>
      <c r="B2" s="280">
        <f>'ΚΕΦΑΛΑΙΟ ΚΙΝΗΣΗΣ'!C15</f>
        <v>0</v>
      </c>
      <c r="C2" s="280">
        <f>'ΚΕΦΑΛΑΙΟ ΚΙΝΗΣΗΣ'!D15</f>
        <v>0</v>
      </c>
      <c r="D2" s="280">
        <f>'ΚΕΦΑΛΑΙΟ ΚΙΝΗΣΗΣ'!E15</f>
        <v>0</v>
      </c>
      <c r="E2" s="280">
        <f>'ΚΕΦΑΛΑΙΟ ΚΙΝΗΣΗΣ'!F15</f>
        <v>0</v>
      </c>
      <c r="F2" s="280">
        <f>'ΚΕΦΑΛΑΙΟ ΚΙΝΗΣΗΣ'!G15</f>
        <v>0</v>
      </c>
      <c r="G2" s="280">
        <f>'ΚΕΦΑΛΑΙΟ ΚΙΝΗΣΗΣ'!H15</f>
        <v>0</v>
      </c>
      <c r="H2" s="280">
        <f>'ΚΕΦΑΛΑΙΟ ΚΙΝΗΣΗΣ'!I15</f>
        <v>0</v>
      </c>
      <c r="I2" s="280">
        <f>'ΚΕΦΑΛΑΙΟ ΚΙΝΗΣΗΣ'!J15</f>
        <v>0</v>
      </c>
      <c r="J2" s="280">
        <f>'ΚΕΦΑΛΑΙΟ ΚΙΝΗΣΗΣ'!K15</f>
        <v>0</v>
      </c>
      <c r="K2" s="280">
        <f>'ΚΕΦΑΛΑΙΟ ΚΙΝΗΣΗΣ'!L15</f>
        <v>0</v>
      </c>
    </row>
    <row r="3" spans="1:11" ht="26.25" customHeight="1">
      <c r="A3" s="187" t="s">
        <v>141</v>
      </c>
      <c r="B3" s="280">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80">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80">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80">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80">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80">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80">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80">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80">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80">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187" t="s">
        <v>142</v>
      </c>
      <c r="B4" s="280">
        <f>'ΚΕΦΑΛΑΙΟ ΚΙΝΗΣΗΣ'!C27+'ΥΦΙΣΤΑΜΕΝΕΣ ΔΑΝΕΙΑΚΕΣ ΥΠΟΧΡ'!I24</f>
        <v>0</v>
      </c>
      <c r="C4" s="280">
        <f>'ΚΕΦΑΛΑΙΟ ΚΙΝΗΣΗΣ'!D27+'ΥΦΙΣΤΑΜΕΝΕΣ ΔΑΝΕΙΑΚΕΣ ΥΠΟΧΡ'!J24</f>
        <v>0</v>
      </c>
      <c r="D4" s="280">
        <f>'ΚΕΦΑΛΑΙΟ ΚΙΝΗΣΗΣ'!E27+'ΥΦΙΣΤΑΜΕΝΕΣ ΔΑΝΕΙΑΚΕΣ ΥΠΟΧΡ'!K24</f>
        <v>0</v>
      </c>
      <c r="E4" s="280">
        <f>'ΚΕΦΑΛΑΙΟ ΚΙΝΗΣΗΣ'!F27+'ΥΦΙΣΤΑΜΕΝΕΣ ΔΑΝΕΙΑΚΕΣ ΥΠΟΧΡ'!L24</f>
        <v>0</v>
      </c>
      <c r="F4" s="280">
        <f>'ΚΕΦΑΛΑΙΟ ΚΙΝΗΣΗΣ'!G27+'ΥΦΙΣΤΑΜΕΝΕΣ ΔΑΝΕΙΑΚΕΣ ΥΠΟΧΡ'!M24</f>
        <v>0</v>
      </c>
      <c r="G4" s="280">
        <f>'ΚΕΦΑΛΑΙΟ ΚΙΝΗΣΗΣ'!H27+'ΥΦΙΣΤΑΜΕΝΕΣ ΔΑΝΕΙΑΚΕΣ ΥΠΟΧΡ'!N24</f>
        <v>0</v>
      </c>
      <c r="H4" s="280">
        <f>'ΚΕΦΑΛΑΙΟ ΚΙΝΗΣΗΣ'!I27+'ΥΦΙΣΤΑΜΕΝΕΣ ΔΑΝΕΙΑΚΕΣ ΥΠΟΧΡ'!O24</f>
        <v>0</v>
      </c>
      <c r="I4" s="280">
        <f>'ΚΕΦΑΛΑΙΟ ΚΙΝΗΣΗΣ'!J27+'ΥΦΙΣΤΑΜΕΝΕΣ ΔΑΝΕΙΑΚΕΣ ΥΠΟΧΡ'!P24</f>
        <v>0</v>
      </c>
      <c r="J4" s="280">
        <f>'ΚΕΦΑΛΑΙΟ ΚΙΝΗΣΗΣ'!K27+'ΥΦΙΣΤΑΜΕΝΕΣ ΔΑΝΕΙΑΚΕΣ ΥΠΟΧΡ'!Q24</f>
        <v>0</v>
      </c>
      <c r="K4" s="280">
        <f>'ΚΕΦΑΛΑΙΟ ΚΙΝΗΣΗΣ'!L27+'ΥΦΙΣΤΑΜΕΝΕΣ ΔΑΝΕΙΑΚΕΣ ΥΠΟΧΡ'!R24</f>
        <v>0</v>
      </c>
    </row>
    <row r="5" spans="1:11" ht="26.25" customHeight="1">
      <c r="A5" s="188" t="s">
        <v>163</v>
      </c>
      <c r="B5" s="280">
        <f>SUM(B3:B4)</f>
        <v>0</v>
      </c>
      <c r="C5" s="280">
        <f aca="true" t="shared" si="0" ref="C5:K5">SUM(C3:C4)</f>
        <v>0</v>
      </c>
      <c r="D5" s="280">
        <f t="shared" si="0"/>
        <v>0</v>
      </c>
      <c r="E5" s="280">
        <f t="shared" si="0"/>
        <v>0</v>
      </c>
      <c r="F5" s="280">
        <f t="shared" si="0"/>
        <v>0</v>
      </c>
      <c r="G5" s="280">
        <f t="shared" si="0"/>
        <v>0</v>
      </c>
      <c r="H5" s="280">
        <f t="shared" si="0"/>
        <v>0</v>
      </c>
      <c r="I5" s="280">
        <f t="shared" si="0"/>
        <v>0</v>
      </c>
      <c r="J5" s="280">
        <f t="shared" si="0"/>
        <v>0</v>
      </c>
      <c r="K5" s="280">
        <f t="shared" si="0"/>
        <v>0</v>
      </c>
    </row>
    <row r="6" spans="1:11" ht="26.25" customHeight="1">
      <c r="A6" s="3" t="s">
        <v>167</v>
      </c>
      <c r="B6" s="281">
        <f>SUM(B5,B2)</f>
        <v>0</v>
      </c>
      <c r="C6" s="281">
        <f aca="true" t="shared" si="1" ref="C6:K6">SUM(C5,C2)</f>
        <v>0</v>
      </c>
      <c r="D6" s="281">
        <f t="shared" si="1"/>
        <v>0</v>
      </c>
      <c r="E6" s="281">
        <f t="shared" si="1"/>
        <v>0</v>
      </c>
      <c r="F6" s="281">
        <f t="shared" si="1"/>
        <v>0</v>
      </c>
      <c r="G6" s="281">
        <f t="shared" si="1"/>
        <v>0</v>
      </c>
      <c r="H6" s="281">
        <f t="shared" si="1"/>
        <v>0</v>
      </c>
      <c r="I6" s="281">
        <f t="shared" si="1"/>
        <v>0</v>
      </c>
      <c r="J6" s="281">
        <f t="shared" si="1"/>
        <v>0</v>
      </c>
      <c r="K6" s="281">
        <f t="shared" si="1"/>
        <v>0</v>
      </c>
    </row>
  </sheetData>
  <sheetProtection/>
  <printOptions/>
  <pageMargins left="0.75" right="0.75" top="1" bottom="1" header="0.5" footer="0.5"/>
  <pageSetup horizontalDpi="600" verticalDpi="600" orientation="portrait" paperSize="9" r:id="rId1"/>
  <ignoredErrors>
    <ignoredError sqref="B2:K2" emptyCellReference="1"/>
  </ignoredErrors>
</worksheet>
</file>

<file path=xl/worksheets/sheet11.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D7" sqref="D7"/>
    </sheetView>
  </sheetViews>
  <sheetFormatPr defaultColWidth="9.00390625" defaultRowHeight="12.75"/>
  <cols>
    <col min="1" max="1" width="46.875" style="105" customWidth="1"/>
    <col min="2" max="11" width="15.25390625" style="95" customWidth="1"/>
    <col min="12" max="16384" width="9.125" style="95" customWidth="1"/>
  </cols>
  <sheetData>
    <row r="1" spans="1:11" ht="36" customHeight="1">
      <c r="A1" s="3" t="s">
        <v>165</v>
      </c>
      <c r="B1" s="267" t="s">
        <v>22</v>
      </c>
      <c r="C1" s="267" t="s">
        <v>23</v>
      </c>
      <c r="D1" s="267" t="s">
        <v>24</v>
      </c>
      <c r="E1" s="267" t="s">
        <v>25</v>
      </c>
      <c r="F1" s="267" t="s">
        <v>26</v>
      </c>
      <c r="G1" s="267" t="s">
        <v>27</v>
      </c>
      <c r="H1" s="267" t="s">
        <v>28</v>
      </c>
      <c r="I1" s="267" t="s">
        <v>29</v>
      </c>
      <c r="J1" s="267" t="s">
        <v>30</v>
      </c>
      <c r="K1" s="214" t="s">
        <v>31</v>
      </c>
    </row>
    <row r="2" spans="1:11" ht="27" customHeight="1">
      <c r="A2" s="152" t="s">
        <v>156</v>
      </c>
      <c r="B2" s="111">
        <f>'ΥΦΙΣΤΑΜΕΝΕΣ ΔΑΝΕΙΑΚΕΣ ΥΠΟΧΡ'!I14</f>
        <v>0</v>
      </c>
      <c r="C2" s="111">
        <f>'ΥΦΙΣΤΑΜΕΝΕΣ ΔΑΝΕΙΑΚΕΣ ΥΠΟΧΡ'!J14</f>
        <v>0</v>
      </c>
      <c r="D2" s="111">
        <f>'ΥΦΙΣΤΑΜΕΝΕΣ ΔΑΝΕΙΑΚΕΣ ΥΠΟΧΡ'!K14</f>
        <v>0</v>
      </c>
      <c r="E2" s="111">
        <f>'ΥΦΙΣΤΑΜΕΝΕΣ ΔΑΝΕΙΑΚΕΣ ΥΠΟΧΡ'!L14</f>
        <v>0</v>
      </c>
      <c r="F2" s="111">
        <f>'ΥΦΙΣΤΑΜΕΝΕΣ ΔΑΝΕΙΑΚΕΣ ΥΠΟΧΡ'!M14</f>
        <v>0</v>
      </c>
      <c r="G2" s="111">
        <f>'ΥΦΙΣΤΑΜΕΝΕΣ ΔΑΝΕΙΑΚΕΣ ΥΠΟΧΡ'!N14</f>
        <v>0</v>
      </c>
      <c r="H2" s="111">
        <f>'ΥΦΙΣΤΑΜΕΝΕΣ ΔΑΝΕΙΑΚΕΣ ΥΠΟΧΡ'!O14</f>
        <v>0</v>
      </c>
      <c r="I2" s="111">
        <f>'ΥΦΙΣΤΑΜΕΝΕΣ ΔΑΝΕΙΑΚΕΣ ΥΠΟΧΡ'!P14</f>
        <v>0</v>
      </c>
      <c r="J2" s="111">
        <f>'ΥΦΙΣΤΑΜΕΝΕΣ ΔΑΝΕΙΑΚΕΣ ΥΠΟΧΡ'!Q14</f>
        <v>0</v>
      </c>
      <c r="K2" s="111">
        <f>'ΥΦΙΣΤΑΜΕΝΕΣ ΔΑΝΕΙΑΚΕΣ ΥΠΟΧΡ'!R14</f>
        <v>0</v>
      </c>
    </row>
    <row r="3" spans="1:11" ht="27" customHeight="1">
      <c r="A3" s="152" t="s">
        <v>155</v>
      </c>
      <c r="B3" s="111">
        <f>'ΜΑΚΡΟΠΡΟΘΕΣΜΟ ΔΑΝΕΙΟ '!B76</f>
        <v>0</v>
      </c>
      <c r="C3" s="111">
        <f>'ΜΑΚΡΟΠΡΟΘΕΣΜΟ ΔΑΝΕΙΟ '!C76</f>
        <v>0</v>
      </c>
      <c r="D3" s="111">
        <f>'ΜΑΚΡΟΠΡΟΘΕΣΜΟ ΔΑΝΕΙΟ '!D76</f>
        <v>0</v>
      </c>
      <c r="E3" s="111">
        <f>'ΜΑΚΡΟΠΡΟΘΕΣΜΟ ΔΑΝΕΙΟ '!E76</f>
        <v>0</v>
      </c>
      <c r="F3" s="111">
        <f>'ΜΑΚΡΟΠΡΟΘΕΣΜΟ ΔΑΝΕΙΟ '!F76</f>
        <v>0</v>
      </c>
      <c r="G3" s="111">
        <f>'ΜΑΚΡΟΠΡΟΘΕΣΜΟ ΔΑΝΕΙΟ '!G76</f>
        <v>0</v>
      </c>
      <c r="H3" s="111">
        <f>'ΜΑΚΡΟΠΡΟΘΕΣΜΟ ΔΑΝΕΙΟ '!H76</f>
        <v>0</v>
      </c>
      <c r="I3" s="111">
        <f>'ΜΑΚΡΟΠΡΟΘΕΣΜΟ ΔΑΝΕΙΟ '!I76</f>
        <v>0</v>
      </c>
      <c r="J3" s="111">
        <f>'ΜΑΚΡΟΠΡΟΘΕΣΜΟ ΔΑΝΕΙΟ '!J76</f>
        <v>0</v>
      </c>
      <c r="K3" s="111">
        <f>'ΜΑΚΡΟΠΡΟΘΕΣΜΟ ΔΑΝΕΙΟ '!K76</f>
        <v>0</v>
      </c>
    </row>
    <row r="4" spans="1:11" ht="27" customHeight="1">
      <c r="A4" s="152" t="s">
        <v>157</v>
      </c>
      <c r="B4" s="111">
        <f>'ΥΦΙΣΤΑΜΕΝΕΣ ΔΑΝΕΙΑΚΕΣ ΥΠΟΧΡ'!I13</f>
        <v>0</v>
      </c>
      <c r="C4" s="111">
        <f>'ΥΦΙΣΤΑΜΕΝΕΣ ΔΑΝΕΙΑΚΕΣ ΥΠΟΧΡ'!J13</f>
        <v>0</v>
      </c>
      <c r="D4" s="111">
        <f>'ΥΦΙΣΤΑΜΕΝΕΣ ΔΑΝΕΙΑΚΕΣ ΥΠΟΧΡ'!K13</f>
        <v>0</v>
      </c>
      <c r="E4" s="111">
        <f>'ΥΦΙΣΤΑΜΕΝΕΣ ΔΑΝΕΙΑΚΕΣ ΥΠΟΧΡ'!L13</f>
        <v>0</v>
      </c>
      <c r="F4" s="111">
        <f>'ΥΦΙΣΤΑΜΕΝΕΣ ΔΑΝΕΙΑΚΕΣ ΥΠΟΧΡ'!M13</f>
        <v>0</v>
      </c>
      <c r="G4" s="111">
        <f>'ΥΦΙΣΤΑΜΕΝΕΣ ΔΑΝΕΙΑΚΕΣ ΥΠΟΧΡ'!N13</f>
        <v>0</v>
      </c>
      <c r="H4" s="111">
        <f>'ΥΦΙΣΤΑΜΕΝΕΣ ΔΑΝΕΙΑΚΕΣ ΥΠΟΧΡ'!O13</f>
        <v>0</v>
      </c>
      <c r="I4" s="111">
        <f>'ΥΦΙΣΤΑΜΕΝΕΣ ΔΑΝΕΙΑΚΕΣ ΥΠΟΧΡ'!P13</f>
        <v>0</v>
      </c>
      <c r="J4" s="111">
        <f>'ΥΦΙΣΤΑΜΕΝΕΣ ΔΑΝΕΙΑΚΕΣ ΥΠΟΧΡ'!Q13</f>
        <v>0</v>
      </c>
      <c r="K4" s="111">
        <f>'ΥΦΙΣΤΑΜΕΝΕΣ ΔΑΝΕΙΑΚΕΣ ΥΠΟΧΡ'!R13</f>
        <v>0</v>
      </c>
    </row>
    <row r="5" spans="1:11" ht="27" customHeight="1">
      <c r="A5" s="152" t="s">
        <v>96</v>
      </c>
      <c r="B5" s="111">
        <f>'ΜΑΚΡΟΠΡΟΘΕΣΜΟ ΔΑΝΕΙΟ '!B75</f>
        <v>0</v>
      </c>
      <c r="C5" s="111">
        <f>'ΜΑΚΡΟΠΡΟΘΕΣΜΟ ΔΑΝΕΙΟ '!C75</f>
        <v>0</v>
      </c>
      <c r="D5" s="111">
        <f>'ΜΑΚΡΟΠΡΟΘΕΣΜΟ ΔΑΝΕΙΟ '!D75</f>
        <v>0</v>
      </c>
      <c r="E5" s="111">
        <f>'ΜΑΚΡΟΠΡΟΘΕΣΜΟ ΔΑΝΕΙΟ '!E75</f>
        <v>0</v>
      </c>
      <c r="F5" s="111">
        <f>'ΜΑΚΡΟΠΡΟΘΕΣΜΟ ΔΑΝΕΙΟ '!F75</f>
        <v>0</v>
      </c>
      <c r="G5" s="111">
        <f>'ΜΑΚΡΟΠΡΟΘΕΣΜΟ ΔΑΝΕΙΟ '!G75</f>
        <v>0</v>
      </c>
      <c r="H5" s="111">
        <f>'ΜΑΚΡΟΠΡΟΘΕΣΜΟ ΔΑΝΕΙΟ '!H75</f>
        <v>0</v>
      </c>
      <c r="I5" s="111">
        <f>'ΜΑΚΡΟΠΡΟΘΕΣΜΟ ΔΑΝΕΙΟ '!I75</f>
        <v>0</v>
      </c>
      <c r="J5" s="111">
        <f>'ΜΑΚΡΟΠΡΟΘΕΣΜΟ ΔΑΝΕΙΟ '!J75</f>
        <v>0</v>
      </c>
      <c r="K5" s="111">
        <f>'ΜΑΚΡΟΠΡΟΘΕΣΜΟ ΔΑΝΕΙΟ '!K75</f>
        <v>0</v>
      </c>
    </row>
    <row r="6" spans="1:11" ht="27" customHeight="1">
      <c r="A6" s="152" t="s">
        <v>4</v>
      </c>
      <c r="B6" s="111">
        <f>'ΚΕΦΑΛΑΙΟ ΚΙΝΗΣΗΣ'!C29</f>
        <v>0</v>
      </c>
      <c r="C6" s="111">
        <f>'ΚΕΦΑΛΑΙΟ ΚΙΝΗΣΗΣ'!D29</f>
        <v>0</v>
      </c>
      <c r="D6" s="111">
        <f>'ΚΕΦΑΛΑΙΟ ΚΙΝΗΣΗΣ'!E29</f>
        <v>0</v>
      </c>
      <c r="E6" s="111">
        <f>'ΚΕΦΑΛΑΙΟ ΚΙΝΗΣΗΣ'!F29</f>
        <v>0</v>
      </c>
      <c r="F6" s="111">
        <f>'ΚΕΦΑΛΑΙΟ ΚΙΝΗΣΗΣ'!G29</f>
        <v>0</v>
      </c>
      <c r="G6" s="111">
        <f>'ΚΕΦΑΛΑΙΟ ΚΙΝΗΣΗΣ'!H29</f>
        <v>0</v>
      </c>
      <c r="H6" s="111">
        <f>'ΚΕΦΑΛΑΙΟ ΚΙΝΗΣΗΣ'!I29</f>
        <v>0</v>
      </c>
      <c r="I6" s="111">
        <f>'ΚΕΦΑΛΑΙΟ ΚΙΝΗΣΗΣ'!J29</f>
        <v>0</v>
      </c>
      <c r="J6" s="111">
        <f>'ΚΕΦΑΛΑΙΟ ΚΙΝΗΣΗΣ'!K29</f>
        <v>0</v>
      </c>
      <c r="K6" s="111">
        <f>'ΚΕΦΑΛΑΙΟ ΚΙΝΗΣΗΣ'!L29</f>
        <v>0</v>
      </c>
    </row>
    <row r="7" spans="1:11" ht="27" customHeight="1">
      <c r="A7" s="152" t="s">
        <v>158</v>
      </c>
      <c r="B7" s="190">
        <f>'ΚΕΦΑΛΑΙΟ ΚΙΝΗΣΗΣ'!C27</f>
        <v>0</v>
      </c>
      <c r="C7" s="154">
        <f>'ΚΕΦΑΛΑΙΟ ΚΙΝΗΣΗΣ'!D27-'ΚΕΦΑΛΑΙΟ ΚΙΝΗΣΗΣ'!C27</f>
        <v>0</v>
      </c>
      <c r="D7" s="154">
        <f>'ΚΕΦΑΛΑΙΟ ΚΙΝΗΣΗΣ'!E27-'ΚΕΦΑΛΑΙΟ ΚΙΝΗΣΗΣ'!D27</f>
        <v>0</v>
      </c>
      <c r="E7" s="154">
        <f>'ΚΕΦΑΛΑΙΟ ΚΙΝΗΣΗΣ'!F27-'ΚΕΦΑΛΑΙΟ ΚΙΝΗΣΗΣ'!E27</f>
        <v>0</v>
      </c>
      <c r="F7" s="154">
        <f>'ΚΕΦΑΛΑΙΟ ΚΙΝΗΣΗΣ'!G27-'ΚΕΦΑΛΑΙΟ ΚΙΝΗΣΗΣ'!F27</f>
        <v>0</v>
      </c>
      <c r="G7" s="154">
        <f>'ΚΕΦΑΛΑΙΟ ΚΙΝΗΣΗΣ'!H27-'ΚΕΦΑΛΑΙΟ ΚΙΝΗΣΗΣ'!G27</f>
        <v>0</v>
      </c>
      <c r="H7" s="154">
        <f>'ΚΕΦΑΛΑΙΟ ΚΙΝΗΣΗΣ'!I27-'ΚΕΦΑΛΑΙΟ ΚΙΝΗΣΗΣ'!H27</f>
        <v>0</v>
      </c>
      <c r="I7" s="154">
        <f>'ΚΕΦΑΛΑΙΟ ΚΙΝΗΣΗΣ'!J27-'ΚΕΦΑΛΑΙΟ ΚΙΝΗΣΗΣ'!I27</f>
        <v>0</v>
      </c>
      <c r="J7" s="154">
        <f>'ΚΕΦΑΛΑΙΟ ΚΙΝΗΣΗΣ'!K27-'ΚΕΦΑΛΑΙΟ ΚΙΝΗΣΗΣ'!J27</f>
        <v>0</v>
      </c>
      <c r="K7" s="154">
        <f>'ΚΕΦΑΛΑΙΟ ΚΙΝΗΣΗΣ'!L27-'ΚΕΦΑΛΑΙΟ ΚΙΝΗΣΗΣ'!K27</f>
        <v>0</v>
      </c>
    </row>
    <row r="8" spans="1:11" ht="27" customHeight="1">
      <c r="A8" s="152" t="s">
        <v>160</v>
      </c>
      <c r="B8" s="111">
        <f>'ΥΦΙΣΤΑΜΕΝΕΣ ΔΑΝΕΙΑΚΕΣ ΥΠΟΧΡ'!I47</f>
        <v>0</v>
      </c>
      <c r="C8" s="111">
        <f>'ΥΦΙΣΤΑΜΕΝΕΣ ΔΑΝΕΙΑΚΕΣ ΥΠΟΧΡ'!J47</f>
        <v>0</v>
      </c>
      <c r="D8" s="111">
        <f>'ΥΦΙΣΤΑΜΕΝΕΣ ΔΑΝΕΙΑΚΕΣ ΥΠΟΧΡ'!K47</f>
        <v>0</v>
      </c>
      <c r="E8" s="111">
        <f>'ΥΦΙΣΤΑΜΕΝΕΣ ΔΑΝΕΙΑΚΕΣ ΥΠΟΧΡ'!L47</f>
        <v>0</v>
      </c>
      <c r="F8" s="111">
        <f>'ΥΦΙΣΤΑΜΕΝΕΣ ΔΑΝΕΙΑΚΕΣ ΥΠΟΧΡ'!M47</f>
        <v>0</v>
      </c>
      <c r="G8" s="111">
        <f>'ΥΦΙΣΤΑΜΕΝΕΣ ΔΑΝΕΙΑΚΕΣ ΥΠΟΧΡ'!N47</f>
        <v>0</v>
      </c>
      <c r="H8" s="111">
        <f>'ΥΦΙΣΤΑΜΕΝΕΣ ΔΑΝΕΙΑΚΕΣ ΥΠΟΧΡ'!O47</f>
        <v>0</v>
      </c>
      <c r="I8" s="111">
        <f>'ΥΦΙΣΤΑΜΕΝΕΣ ΔΑΝΕΙΑΚΕΣ ΥΠΟΧΡ'!P47</f>
        <v>0</v>
      </c>
      <c r="J8" s="111">
        <f>'ΥΦΙΣΤΑΜΕΝΕΣ ΔΑΝΕΙΑΚΕΣ ΥΠΟΧΡ'!Q47</f>
        <v>0</v>
      </c>
      <c r="K8" s="111">
        <f>'ΥΦΙΣΤΑΜΕΝΕΣ ΔΑΝΕΙΑΚΕΣ ΥΠΟΧΡ'!R47</f>
        <v>0</v>
      </c>
    </row>
    <row r="9" spans="1:11" ht="27" customHeight="1">
      <c r="A9" s="152" t="s">
        <v>159</v>
      </c>
      <c r="B9" s="111">
        <f>'LEASING ΕΠΕΝΔΥΤΙΚΟΥ ΣΧΕΔΙΟΥ'!D9</f>
        <v>0</v>
      </c>
      <c r="C9" s="111">
        <f>'LEASING ΕΠΕΝΔΥΤΙΚΟΥ ΣΧΕΔΙΟΥ'!E9</f>
        <v>0</v>
      </c>
      <c r="D9" s="111">
        <f>'LEASING ΕΠΕΝΔΥΤΙΚΟΥ ΣΧΕΔΙΟΥ'!F9</f>
        <v>0</v>
      </c>
      <c r="E9" s="111">
        <f>'LEASING ΕΠΕΝΔΥΤΙΚΟΥ ΣΧΕΔΙΟΥ'!G9</f>
        <v>0</v>
      </c>
      <c r="F9" s="111">
        <f>'LEASING ΕΠΕΝΔΥΤΙΚΟΥ ΣΧΕΔΙΟΥ'!H9</f>
        <v>0</v>
      </c>
      <c r="G9" s="111">
        <f>'LEASING ΕΠΕΝΔΥΤΙΚΟΥ ΣΧΕΔΙΟΥ'!I9</f>
        <v>0</v>
      </c>
      <c r="H9" s="111">
        <f>'LEASING ΕΠΕΝΔΥΤΙΚΟΥ ΣΧΕΔΙΟΥ'!J9</f>
        <v>0</v>
      </c>
      <c r="I9" s="111">
        <f>'LEASING ΕΠΕΝΔΥΤΙΚΟΥ ΣΧΕΔΙΟΥ'!K9</f>
        <v>0</v>
      </c>
      <c r="J9" s="111">
        <f>'LEASING ΕΠΕΝΔΥΤΙΚΟΥ ΣΧΕΔΙΟΥ'!L9</f>
        <v>0</v>
      </c>
      <c r="K9" s="111">
        <f>'LEASING ΕΠΕΝΔΥΤΙΚΟΥ ΣΧΕΔΙΟΥ'!M9</f>
        <v>0</v>
      </c>
    </row>
    <row r="10" spans="1:11" ht="27" customHeight="1">
      <c r="A10" s="78" t="s">
        <v>164</v>
      </c>
      <c r="B10" s="104">
        <f>SUM(B2:B9)</f>
        <v>0</v>
      </c>
      <c r="C10" s="104">
        <f aca="true" t="shared" si="0" ref="C10:K10">SUM(C2:C9)</f>
        <v>0</v>
      </c>
      <c r="D10" s="104">
        <f t="shared" si="0"/>
        <v>0</v>
      </c>
      <c r="E10" s="104">
        <f t="shared" si="0"/>
        <v>0</v>
      </c>
      <c r="F10" s="104">
        <f t="shared" si="0"/>
        <v>0</v>
      </c>
      <c r="G10" s="104">
        <f t="shared" si="0"/>
        <v>0</v>
      </c>
      <c r="H10" s="104">
        <f t="shared" si="0"/>
        <v>0</v>
      </c>
      <c r="I10" s="104">
        <f t="shared" si="0"/>
        <v>0</v>
      </c>
      <c r="J10" s="104">
        <f t="shared" si="0"/>
        <v>0</v>
      </c>
      <c r="K10" s="104">
        <f t="shared" si="0"/>
        <v>0</v>
      </c>
    </row>
    <row r="13" spans="1:2" ht="33.75" customHeight="1">
      <c r="A13" s="194" t="s">
        <v>5</v>
      </c>
      <c r="B13" s="193"/>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2.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
      <selection activeCell="A35" sqref="A35"/>
    </sheetView>
  </sheetViews>
  <sheetFormatPr defaultColWidth="9.00390625" defaultRowHeight="12.75"/>
  <cols>
    <col min="1" max="1" width="48.375" style="62" customWidth="1"/>
    <col min="2" max="2" width="13.00390625" style="18" customWidth="1"/>
    <col min="3" max="3" width="13.625" style="144" customWidth="1"/>
    <col min="4" max="13" width="12.125" style="62" customWidth="1"/>
    <col min="14" max="16384" width="9.125" style="62" customWidth="1"/>
  </cols>
  <sheetData>
    <row r="1" spans="1:13" ht="46.5" customHeight="1">
      <c r="A1" s="264"/>
      <c r="B1" s="1" t="s">
        <v>338</v>
      </c>
      <c r="C1" s="1" t="s">
        <v>64</v>
      </c>
      <c r="D1" s="267" t="s">
        <v>33</v>
      </c>
      <c r="E1" s="267" t="s">
        <v>34</v>
      </c>
      <c r="F1" s="267" t="s">
        <v>35</v>
      </c>
      <c r="G1" s="267" t="s">
        <v>36</v>
      </c>
      <c r="H1" s="267" t="s">
        <v>37</v>
      </c>
      <c r="I1" s="267" t="s">
        <v>38</v>
      </c>
      <c r="J1" s="267" t="s">
        <v>39</v>
      </c>
      <c r="K1" s="267" t="s">
        <v>40</v>
      </c>
      <c r="L1" s="267" t="s">
        <v>41</v>
      </c>
      <c r="M1" s="214" t="s">
        <v>42</v>
      </c>
    </row>
    <row r="2" spans="1:13" ht="26.25" customHeight="1">
      <c r="A2" s="138" t="s">
        <v>152</v>
      </c>
      <c r="B2" s="288"/>
      <c r="C2" s="288"/>
      <c r="D2" s="72">
        <v>1</v>
      </c>
      <c r="E2" s="72">
        <v>2</v>
      </c>
      <c r="F2" s="72">
        <v>3</v>
      </c>
      <c r="G2" s="72">
        <v>4</v>
      </c>
      <c r="H2" s="72">
        <v>5</v>
      </c>
      <c r="I2" s="72">
        <v>6</v>
      </c>
      <c r="J2" s="72">
        <v>7</v>
      </c>
      <c r="K2" s="72">
        <v>8</v>
      </c>
      <c r="L2" s="72">
        <v>9</v>
      </c>
      <c r="M2" s="72">
        <v>10</v>
      </c>
    </row>
    <row r="3" spans="1:13" ht="18" customHeight="1">
      <c r="A3" s="268" t="s">
        <v>7</v>
      </c>
      <c r="B3" s="269"/>
      <c r="C3" s="2"/>
      <c r="D3" s="270"/>
      <c r="E3" s="271"/>
      <c r="F3" s="271"/>
      <c r="G3" s="271"/>
      <c r="H3" s="271"/>
      <c r="I3" s="271"/>
      <c r="J3" s="271"/>
      <c r="K3" s="271"/>
      <c r="L3" s="271"/>
      <c r="M3" s="271"/>
    </row>
    <row r="4" spans="1:13" ht="18" customHeight="1">
      <c r="A4" s="4" t="s">
        <v>8</v>
      </c>
      <c r="B4" s="8">
        <f>ΚΟΣΤΟΣ!C7</f>
        <v>0</v>
      </c>
      <c r="C4" s="73"/>
      <c r="D4" s="21">
        <f>$C4*$B4</f>
        <v>0</v>
      </c>
      <c r="E4" s="21">
        <f>IF(($C4*$B4*E$2)&lt;=$B4,$C4*$B4,0)</f>
        <v>0</v>
      </c>
      <c r="F4" s="21">
        <f aca="true" t="shared" si="0" ref="F4:M11">IF(($C4*$B4*F$2)&lt;=$B4,$C4*$B4,0)</f>
        <v>0</v>
      </c>
      <c r="G4" s="21">
        <f t="shared" si="0"/>
        <v>0</v>
      </c>
      <c r="H4" s="21">
        <f t="shared" si="0"/>
        <v>0</v>
      </c>
      <c r="I4" s="21">
        <f t="shared" si="0"/>
        <v>0</v>
      </c>
      <c r="J4" s="21">
        <f t="shared" si="0"/>
        <v>0</v>
      </c>
      <c r="K4" s="21">
        <f t="shared" si="0"/>
        <v>0</v>
      </c>
      <c r="L4" s="21">
        <f t="shared" si="0"/>
        <v>0</v>
      </c>
      <c r="M4" s="21">
        <f t="shared" si="0"/>
        <v>0</v>
      </c>
    </row>
    <row r="5" spans="1:13" ht="24" customHeight="1">
      <c r="A5" s="4" t="s">
        <v>10</v>
      </c>
      <c r="B5" s="8">
        <f>ΚΟΣΤΟΣ!C8</f>
        <v>0</v>
      </c>
      <c r="C5" s="73"/>
      <c r="D5" s="21">
        <f aca="true" t="shared" si="1" ref="D5:D11">$C5*$B5</f>
        <v>0</v>
      </c>
      <c r="E5" s="21">
        <f aca="true" t="shared" si="2" ref="E5:E11">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6.25" customHeight="1">
      <c r="A6" s="4" t="s">
        <v>299</v>
      </c>
      <c r="B6" s="8">
        <f>ΚΟΣΤΟΣ!C9</f>
        <v>0</v>
      </c>
      <c r="C6" s="73"/>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hidden="1">
      <c r="A7" s="4"/>
      <c r="B7" s="8">
        <f>ΚΟΣΤΟΣ!C12</f>
        <v>0</v>
      </c>
      <c r="C7" s="73"/>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4" t="s">
        <v>14</v>
      </c>
      <c r="B8" s="8">
        <f>ΚΟΣΤΟΣ!C13</f>
        <v>0</v>
      </c>
      <c r="C8" s="73"/>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17.25" customHeight="1">
      <c r="A9" s="4" t="s">
        <v>13</v>
      </c>
      <c r="B9" s="8">
        <f>ΚΟΣΤΟΣ!C16</f>
        <v>0</v>
      </c>
      <c r="C9" s="73"/>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27" customHeight="1">
      <c r="A10" s="4" t="s">
        <v>312</v>
      </c>
      <c r="B10" s="8">
        <f>ΚΟΣΤΟΣ!C17</f>
        <v>0</v>
      </c>
      <c r="C10" s="73"/>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17.25" customHeight="1">
      <c r="A11" s="4" t="s">
        <v>313</v>
      </c>
      <c r="B11" s="8">
        <f>ΚΟΣΤΟΣ!C18</f>
        <v>0</v>
      </c>
      <c r="C11" s="73"/>
      <c r="D11" s="21">
        <f t="shared" si="1"/>
        <v>0</v>
      </c>
      <c r="E11" s="21">
        <f t="shared" si="2"/>
        <v>0</v>
      </c>
      <c r="F11" s="21">
        <f t="shared" si="0"/>
        <v>0</v>
      </c>
      <c r="G11" s="21">
        <f t="shared" si="0"/>
        <v>0</v>
      </c>
      <c r="H11" s="21">
        <f t="shared" si="0"/>
        <v>0</v>
      </c>
      <c r="I11" s="21">
        <f t="shared" si="0"/>
        <v>0</v>
      </c>
      <c r="J11" s="21">
        <f t="shared" si="0"/>
        <v>0</v>
      </c>
      <c r="K11" s="21">
        <f t="shared" si="0"/>
        <v>0</v>
      </c>
      <c r="L11" s="21">
        <f t="shared" si="0"/>
        <v>0</v>
      </c>
      <c r="M11" s="21">
        <f t="shared" si="0"/>
        <v>0</v>
      </c>
    </row>
    <row r="12" spans="1:13" ht="21" customHeight="1">
      <c r="A12" s="6" t="s">
        <v>15</v>
      </c>
      <c r="B12" s="20">
        <f>B11+B10+B9+B8+B7+B6+B5+B4</f>
        <v>0</v>
      </c>
      <c r="C12" s="110"/>
      <c r="D12" s="20">
        <f>SUM(D4:D11)</f>
        <v>0</v>
      </c>
      <c r="E12" s="20">
        <f aca="true" t="shared" si="3" ref="E12:M12">SUM(E4:E11)</f>
        <v>0</v>
      </c>
      <c r="F12" s="20">
        <f t="shared" si="3"/>
        <v>0</v>
      </c>
      <c r="G12" s="20">
        <f t="shared" si="3"/>
        <v>0</v>
      </c>
      <c r="H12" s="20">
        <f t="shared" si="3"/>
        <v>0</v>
      </c>
      <c r="I12" s="20">
        <f t="shared" si="3"/>
        <v>0</v>
      </c>
      <c r="J12" s="20">
        <f t="shared" si="3"/>
        <v>0</v>
      </c>
      <c r="K12" s="20">
        <f t="shared" si="3"/>
        <v>0</v>
      </c>
      <c r="L12" s="20">
        <f t="shared" si="3"/>
        <v>0</v>
      </c>
      <c r="M12" s="20">
        <f t="shared" si="3"/>
        <v>0</v>
      </c>
    </row>
    <row r="13" spans="1:3" ht="5.25" customHeight="1">
      <c r="A13" s="139"/>
      <c r="B13" s="13"/>
      <c r="C13" s="74"/>
    </row>
    <row r="14" spans="1:13" ht="19.5" customHeight="1">
      <c r="A14" s="3" t="s">
        <v>16</v>
      </c>
      <c r="B14" s="2"/>
      <c r="C14" s="269"/>
      <c r="D14" s="270"/>
      <c r="E14" s="271"/>
      <c r="F14" s="271"/>
      <c r="G14" s="271"/>
      <c r="H14" s="271"/>
      <c r="I14" s="271"/>
      <c r="J14" s="271"/>
      <c r="K14" s="271"/>
      <c r="L14" s="271"/>
      <c r="M14" s="271"/>
    </row>
    <row r="15" spans="1:13" ht="40.5" customHeight="1">
      <c r="A15" s="5" t="s">
        <v>302</v>
      </c>
      <c r="B15" s="14">
        <f>ΚΟΣΤΟΣ!C27</f>
        <v>0</v>
      </c>
      <c r="C15" s="73"/>
      <c r="D15" s="21">
        <f>$C15*$B15</f>
        <v>0</v>
      </c>
      <c r="E15" s="21">
        <f aca="true" t="shared" si="4" ref="E15:M15">IF(($C15*$B15*E$2)&lt;=$B15,$C15*$B15,0)</f>
        <v>0</v>
      </c>
      <c r="F15" s="21">
        <f t="shared" si="4"/>
        <v>0</v>
      </c>
      <c r="G15" s="21">
        <f t="shared" si="4"/>
        <v>0</v>
      </c>
      <c r="H15" s="21">
        <f t="shared" si="4"/>
        <v>0</v>
      </c>
      <c r="I15" s="21">
        <f t="shared" si="4"/>
        <v>0</v>
      </c>
      <c r="J15" s="21">
        <f t="shared" si="4"/>
        <v>0</v>
      </c>
      <c r="K15" s="21">
        <f t="shared" si="4"/>
        <v>0</v>
      </c>
      <c r="L15" s="21">
        <f t="shared" si="4"/>
        <v>0</v>
      </c>
      <c r="M15" s="21">
        <f t="shared" si="4"/>
        <v>0</v>
      </c>
    </row>
    <row r="16" spans="1:13" ht="21.75" customHeight="1">
      <c r="A16" s="6" t="s">
        <v>17</v>
      </c>
      <c r="B16" s="20">
        <f>B15</f>
        <v>0</v>
      </c>
      <c r="C16" s="110"/>
      <c r="D16" s="20">
        <f aca="true" t="shared" si="5" ref="D16:M16">SUM(D15:D15)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row>
    <row r="17" spans="1:3" ht="6.75" customHeight="1">
      <c r="A17" s="139"/>
      <c r="B17" s="16"/>
      <c r="C17" s="75"/>
    </row>
    <row r="18" spans="1:13" ht="27.75" customHeight="1">
      <c r="A18" s="3" t="s">
        <v>301</v>
      </c>
      <c r="B18" s="2"/>
      <c r="C18" s="269"/>
      <c r="D18" s="270"/>
      <c r="E18" s="271"/>
      <c r="F18" s="271"/>
      <c r="G18" s="271"/>
      <c r="H18" s="271"/>
      <c r="I18" s="271"/>
      <c r="J18" s="271"/>
      <c r="K18" s="271"/>
      <c r="L18" s="271"/>
      <c r="M18" s="271"/>
    </row>
    <row r="19" spans="1:13" ht="22.5" customHeight="1">
      <c r="A19" s="5" t="s">
        <v>300</v>
      </c>
      <c r="B19" s="14">
        <f>ΚΟΣΤΟΣ!C30</f>
        <v>0</v>
      </c>
      <c r="C19" s="73"/>
      <c r="D19" s="21">
        <f>$C19*$B19</f>
        <v>0</v>
      </c>
      <c r="E19" s="21">
        <f aca="true" t="shared" si="6" ref="E19:M19">IF(($C19*$B19*E$2)&lt;=$B19,$C19*$B19,0)</f>
        <v>0</v>
      </c>
      <c r="F19" s="21">
        <f t="shared" si="6"/>
        <v>0</v>
      </c>
      <c r="G19" s="21">
        <f t="shared" si="6"/>
        <v>0</v>
      </c>
      <c r="H19" s="21">
        <f t="shared" si="6"/>
        <v>0</v>
      </c>
      <c r="I19" s="21">
        <f t="shared" si="6"/>
        <v>0</v>
      </c>
      <c r="J19" s="21">
        <f t="shared" si="6"/>
        <v>0</v>
      </c>
      <c r="K19" s="21">
        <f t="shared" si="6"/>
        <v>0</v>
      </c>
      <c r="L19" s="21">
        <f t="shared" si="6"/>
        <v>0</v>
      </c>
      <c r="M19" s="21">
        <f t="shared" si="6"/>
        <v>0</v>
      </c>
    </row>
    <row r="20" spans="1:13" ht="21.75" customHeight="1">
      <c r="A20" s="6" t="s">
        <v>18</v>
      </c>
      <c r="B20" s="20">
        <f>SUM(B19:B19)</f>
        <v>0</v>
      </c>
      <c r="C20" s="110"/>
      <c r="D20" s="20">
        <f aca="true" t="shared" si="7" ref="D20:M20">SUM(D19:D19)</f>
        <v>0</v>
      </c>
      <c r="E20" s="20">
        <f t="shared" si="7"/>
        <v>0</v>
      </c>
      <c r="F20" s="20">
        <f t="shared" si="7"/>
        <v>0</v>
      </c>
      <c r="G20" s="20">
        <f t="shared" si="7"/>
        <v>0</v>
      </c>
      <c r="H20" s="20">
        <f t="shared" si="7"/>
        <v>0</v>
      </c>
      <c r="I20" s="20">
        <f t="shared" si="7"/>
        <v>0</v>
      </c>
      <c r="J20" s="20">
        <f t="shared" si="7"/>
        <v>0</v>
      </c>
      <c r="K20" s="20">
        <f t="shared" si="7"/>
        <v>0</v>
      </c>
      <c r="L20" s="20">
        <f t="shared" si="7"/>
        <v>0</v>
      </c>
      <c r="M20" s="20">
        <f t="shared" si="7"/>
        <v>0</v>
      </c>
    </row>
    <row r="21" spans="1:3" ht="7.5" customHeight="1">
      <c r="A21" s="139"/>
      <c r="B21" s="16"/>
      <c r="C21" s="75"/>
    </row>
    <row r="22" spans="1:13" ht="24.75" customHeight="1">
      <c r="A22" s="272" t="s">
        <v>151</v>
      </c>
      <c r="B22" s="20">
        <f>SUM(B20,B16,B12)</f>
        <v>0</v>
      </c>
      <c r="C22" s="110"/>
      <c r="D22" s="20">
        <f aca="true" t="shared" si="8" ref="D22:M22">SUM(D20,D16,D12)</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41" customFormat="1" ht="15" customHeight="1">
      <c r="A23" s="140"/>
      <c r="B23" s="16"/>
      <c r="C23" s="75"/>
    </row>
    <row r="24" spans="1:13" ht="27.75" customHeight="1">
      <c r="A24" s="138" t="s">
        <v>136</v>
      </c>
      <c r="B24" s="273" t="s">
        <v>154</v>
      </c>
      <c r="C24" s="1" t="s">
        <v>134</v>
      </c>
      <c r="D24" s="267" t="s">
        <v>33</v>
      </c>
      <c r="E24" s="267" t="s">
        <v>34</v>
      </c>
      <c r="F24" s="267" t="s">
        <v>35</v>
      </c>
      <c r="G24" s="267" t="s">
        <v>36</v>
      </c>
      <c r="H24" s="267" t="s">
        <v>37</v>
      </c>
      <c r="I24" s="267" t="s">
        <v>38</v>
      </c>
      <c r="J24" s="267" t="s">
        <v>39</v>
      </c>
      <c r="K24" s="267" t="s">
        <v>40</v>
      </c>
      <c r="L24" s="267" t="s">
        <v>41</v>
      </c>
      <c r="M24" s="214" t="s">
        <v>42</v>
      </c>
    </row>
    <row r="25" spans="1:13" ht="16.5" customHeight="1">
      <c r="A25" s="5" t="s">
        <v>65</v>
      </c>
      <c r="B25" s="7"/>
      <c r="C25" s="73"/>
      <c r="D25" s="10"/>
      <c r="E25" s="10"/>
      <c r="F25" s="10"/>
      <c r="G25" s="10"/>
      <c r="H25" s="10"/>
      <c r="I25" s="10"/>
      <c r="J25" s="10"/>
      <c r="K25" s="10"/>
      <c r="L25" s="10"/>
      <c r="M25" s="10"/>
    </row>
    <row r="26" spans="1:13" ht="28.5" customHeight="1">
      <c r="A26" s="5" t="s">
        <v>66</v>
      </c>
      <c r="B26" s="7"/>
      <c r="C26" s="73"/>
      <c r="D26" s="10"/>
      <c r="E26" s="10"/>
      <c r="F26" s="10"/>
      <c r="G26" s="10"/>
      <c r="H26" s="10"/>
      <c r="I26" s="10"/>
      <c r="J26" s="10"/>
      <c r="K26" s="10"/>
      <c r="L26" s="10"/>
      <c r="M26" s="10"/>
    </row>
    <row r="27" spans="1:13" ht="16.5" customHeight="1">
      <c r="A27" s="5" t="s">
        <v>133</v>
      </c>
      <c r="B27" s="7"/>
      <c r="C27" s="73"/>
      <c r="D27" s="10"/>
      <c r="E27" s="10"/>
      <c r="F27" s="10"/>
      <c r="G27" s="10"/>
      <c r="H27" s="10"/>
      <c r="I27" s="10"/>
      <c r="J27" s="10"/>
      <c r="K27" s="10"/>
      <c r="L27" s="10"/>
      <c r="M27" s="10"/>
    </row>
    <row r="28" spans="1:13" ht="16.5" customHeight="1">
      <c r="A28" s="5" t="s">
        <v>133</v>
      </c>
      <c r="B28" s="7"/>
      <c r="C28" s="73"/>
      <c r="D28" s="10"/>
      <c r="E28" s="10"/>
      <c r="F28" s="10"/>
      <c r="G28" s="10"/>
      <c r="H28" s="10"/>
      <c r="I28" s="10"/>
      <c r="J28" s="10"/>
      <c r="K28" s="10"/>
      <c r="L28" s="10"/>
      <c r="M28" s="10"/>
    </row>
    <row r="29" spans="1:13" ht="16.5" customHeight="1">
      <c r="A29" s="5"/>
      <c r="B29" s="7"/>
      <c r="C29" s="73"/>
      <c r="D29" s="10"/>
      <c r="E29" s="10"/>
      <c r="F29" s="10"/>
      <c r="G29" s="10"/>
      <c r="H29" s="10"/>
      <c r="I29" s="10"/>
      <c r="J29" s="10"/>
      <c r="K29" s="10"/>
      <c r="L29" s="10"/>
      <c r="M29" s="10"/>
    </row>
    <row r="30" spans="1:13" ht="24.75" customHeight="1">
      <c r="A30" s="272" t="s">
        <v>135</v>
      </c>
      <c r="B30" s="7"/>
      <c r="C30" s="110"/>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41" customFormat="1" ht="9" customHeight="1">
      <c r="A31" s="142"/>
      <c r="B31" s="71"/>
      <c r="C31" s="76"/>
    </row>
    <row r="32" spans="1:13" ht="27.75" customHeight="1">
      <c r="A32" s="143" t="s">
        <v>153</v>
      </c>
      <c r="B32" s="110"/>
      <c r="C32" s="110"/>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83.25" customHeight="1">
      <c r="A34" s="511" t="s">
        <v>339</v>
      </c>
      <c r="B34" s="511"/>
      <c r="C34" s="51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ignoredErrors>
    <ignoredError sqref="D30:M30" emptyCellReference="1"/>
  </ignoredErrors>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zoomScalePageLayoutView="0" workbookViewId="0" topLeftCell="A1">
      <selection activeCell="B12" sqref="B12"/>
    </sheetView>
  </sheetViews>
  <sheetFormatPr defaultColWidth="9.00390625" defaultRowHeight="12.75"/>
  <cols>
    <col min="1" max="1" width="48.00390625" style="52" customWidth="1"/>
    <col min="2" max="11" width="13.75390625" style="52" customWidth="1"/>
    <col min="12" max="16384" width="9.125" style="52" customWidth="1"/>
  </cols>
  <sheetData>
    <row r="1" spans="1:11" ht="24.75" customHeight="1">
      <c r="A1" s="267"/>
      <c r="B1" s="267" t="s">
        <v>22</v>
      </c>
      <c r="C1" s="267" t="s">
        <v>23</v>
      </c>
      <c r="D1" s="267" t="s">
        <v>24</v>
      </c>
      <c r="E1" s="267" t="s">
        <v>25</v>
      </c>
      <c r="F1" s="267" t="s">
        <v>26</v>
      </c>
      <c r="G1" s="267" t="s">
        <v>27</v>
      </c>
      <c r="H1" s="267" t="s">
        <v>28</v>
      </c>
      <c r="I1" s="267" t="s">
        <v>29</v>
      </c>
      <c r="J1" s="267" t="s">
        <v>30</v>
      </c>
      <c r="K1" s="214" t="s">
        <v>31</v>
      </c>
    </row>
    <row r="2" spans="1:11" ht="24.75" customHeight="1">
      <c r="A2" s="78" t="s">
        <v>67</v>
      </c>
      <c r="B2" s="70">
        <f>ΕΣΟΔΑ_ΚΟΣΤΟΣ_ΦΟΡΕΑ!B4</f>
        <v>0</v>
      </c>
      <c r="C2" s="70">
        <f>ΕΣΟΔΑ_ΚΟΣΤΟΣ_ΦΟΡΕΑ!C4</f>
        <v>0</v>
      </c>
      <c r="D2" s="70">
        <f>ΕΣΟΔΑ_ΚΟΣΤΟΣ_ΦΟΡΕΑ!D4</f>
        <v>0</v>
      </c>
      <c r="E2" s="70">
        <f>ΕΣΟΔΑ_ΚΟΣΤΟΣ_ΦΟΡΕΑ!E4</f>
        <v>0</v>
      </c>
      <c r="F2" s="70">
        <f>ΕΣΟΔΑ_ΚΟΣΤΟΣ_ΦΟΡΕΑ!F4</f>
        <v>0</v>
      </c>
      <c r="G2" s="70">
        <f>ΕΣΟΔΑ_ΚΟΣΤΟΣ_ΦΟΡΕΑ!G4</f>
        <v>0</v>
      </c>
      <c r="H2" s="70">
        <f>ΕΣΟΔΑ_ΚΟΣΤΟΣ_ΦΟΡΕΑ!H4</f>
        <v>0</v>
      </c>
      <c r="I2" s="70">
        <f>ΕΣΟΔΑ_ΚΟΣΤΟΣ_ΦΟΡΕΑ!I4</f>
        <v>0</v>
      </c>
      <c r="J2" s="70">
        <f>ΕΣΟΔΑ_ΚΟΣΤΟΣ_ΦΟΡΕΑ!J4</f>
        <v>0</v>
      </c>
      <c r="K2" s="70">
        <f>ΕΣΟΔΑ_ΚΟΣΤΟΣ_ΦΟΡΕΑ!K4</f>
        <v>0</v>
      </c>
    </row>
    <row r="3" spans="1:11" ht="24.75" customHeight="1">
      <c r="A3" s="59" t="s">
        <v>179</v>
      </c>
      <c r="B3" s="67">
        <f>ΕΣΟΔΑ_ΚΟΣΤΟΣ_ΦΟΡΕΑ!B7</f>
        <v>0</v>
      </c>
      <c r="C3" s="67">
        <f>ΕΣΟΔΑ_ΚΟΣΤΟΣ_ΦΟΡΕΑ!C7</f>
        <v>0</v>
      </c>
      <c r="D3" s="67">
        <f>ΕΣΟΔΑ_ΚΟΣΤΟΣ_ΦΟΡΕΑ!D7</f>
        <v>0</v>
      </c>
      <c r="E3" s="67">
        <f>ΕΣΟΔΑ_ΚΟΣΤΟΣ_ΦΟΡΕΑ!E7</f>
        <v>0</v>
      </c>
      <c r="F3" s="67">
        <f>ΕΣΟΔΑ_ΚΟΣΤΟΣ_ΦΟΡΕΑ!F7</f>
        <v>0</v>
      </c>
      <c r="G3" s="67">
        <f>ΕΣΟΔΑ_ΚΟΣΤΟΣ_ΦΟΡΕΑ!G7</f>
        <v>0</v>
      </c>
      <c r="H3" s="67">
        <f>ΕΣΟΔΑ_ΚΟΣΤΟΣ_ΦΟΡΕΑ!H7</f>
        <v>0</v>
      </c>
      <c r="I3" s="67">
        <f>ΕΣΟΔΑ_ΚΟΣΤΟΣ_ΦΟΡΕΑ!I7</f>
        <v>0</v>
      </c>
      <c r="J3" s="67">
        <f>ΕΣΟΔΑ_ΚΟΣΤΟΣ_ΦΟΡΕΑ!J7</f>
        <v>0</v>
      </c>
      <c r="K3" s="67">
        <f>ΕΣΟΔΑ_ΚΟΣΤΟΣ_ΦΟΡΕΑ!K7</f>
        <v>0</v>
      </c>
    </row>
    <row r="4" spans="1:11" ht="24.75" customHeight="1">
      <c r="A4" s="78" t="s">
        <v>68</v>
      </c>
      <c r="B4" s="70">
        <f>B2-B3</f>
        <v>0</v>
      </c>
      <c r="C4" s="70">
        <f aca="true" t="shared" si="0" ref="C4:K4">C2-C3</f>
        <v>0</v>
      </c>
      <c r="D4" s="70">
        <f t="shared" si="0"/>
        <v>0</v>
      </c>
      <c r="E4" s="70">
        <f t="shared" si="0"/>
        <v>0</v>
      </c>
      <c r="F4" s="70">
        <f t="shared" si="0"/>
        <v>0</v>
      </c>
      <c r="G4" s="70">
        <f t="shared" si="0"/>
        <v>0</v>
      </c>
      <c r="H4" s="70">
        <f t="shared" si="0"/>
        <v>0</v>
      </c>
      <c r="I4" s="70">
        <f t="shared" si="0"/>
        <v>0</v>
      </c>
      <c r="J4" s="70">
        <f t="shared" si="0"/>
        <v>0</v>
      </c>
      <c r="K4" s="70">
        <f t="shared" si="0"/>
        <v>0</v>
      </c>
    </row>
    <row r="5" spans="1:11" ht="24.75" customHeight="1">
      <c r="A5" s="59" t="s">
        <v>69</v>
      </c>
      <c r="B5" s="79"/>
      <c r="C5" s="79"/>
      <c r="D5" s="79"/>
      <c r="E5" s="79"/>
      <c r="F5" s="79"/>
      <c r="G5" s="79"/>
      <c r="H5" s="79"/>
      <c r="I5" s="79"/>
      <c r="J5" s="79"/>
      <c r="K5" s="79"/>
    </row>
    <row r="6" spans="1:11" ht="24.75" customHeight="1">
      <c r="A6" s="59" t="s">
        <v>168</v>
      </c>
      <c r="B6" s="79"/>
      <c r="C6" s="79"/>
      <c r="D6" s="79"/>
      <c r="E6" s="79"/>
      <c r="F6" s="79"/>
      <c r="G6" s="79"/>
      <c r="H6" s="79"/>
      <c r="I6" s="79"/>
      <c r="J6" s="79"/>
      <c r="K6" s="79"/>
    </row>
    <row r="7" spans="1:11" ht="24.75" customHeight="1">
      <c r="A7" s="59" t="s">
        <v>181</v>
      </c>
      <c r="B7" s="79"/>
      <c r="C7" s="79"/>
      <c r="D7" s="79"/>
      <c r="E7" s="79"/>
      <c r="F7" s="79"/>
      <c r="G7" s="79"/>
      <c r="H7" s="79"/>
      <c r="I7" s="79"/>
      <c r="J7" s="79"/>
      <c r="K7" s="79"/>
    </row>
    <row r="8" spans="1:11" ht="24.75" customHeight="1">
      <c r="A8" s="78" t="s">
        <v>70</v>
      </c>
      <c r="B8" s="70">
        <f>B4-SUM(B5:B7)</f>
        <v>0</v>
      </c>
      <c r="C8" s="70">
        <f aca="true" t="shared" si="1" ref="C8:K8">C4-SUM(C5:C7)</f>
        <v>0</v>
      </c>
      <c r="D8" s="70">
        <f t="shared" si="1"/>
        <v>0</v>
      </c>
      <c r="E8" s="70">
        <f t="shared" si="1"/>
        <v>0</v>
      </c>
      <c r="F8" s="70">
        <f t="shared" si="1"/>
        <v>0</v>
      </c>
      <c r="G8" s="70">
        <f t="shared" si="1"/>
        <v>0</v>
      </c>
      <c r="H8" s="70">
        <f t="shared" si="1"/>
        <v>0</v>
      </c>
      <c r="I8" s="70">
        <f t="shared" si="1"/>
        <v>0</v>
      </c>
      <c r="J8" s="70">
        <f t="shared" si="1"/>
        <v>0</v>
      </c>
      <c r="K8" s="70">
        <f t="shared" si="1"/>
        <v>0</v>
      </c>
    </row>
    <row r="9" spans="1:11" ht="24.75" customHeight="1">
      <c r="A9" s="59" t="s">
        <v>137</v>
      </c>
      <c r="B9" s="79"/>
      <c r="C9" s="79"/>
      <c r="D9" s="79"/>
      <c r="E9" s="79"/>
      <c r="F9" s="79"/>
      <c r="G9" s="79"/>
      <c r="H9" s="79"/>
      <c r="I9" s="79"/>
      <c r="J9" s="79"/>
      <c r="K9" s="79"/>
    </row>
    <row r="10" spans="1:11" ht="24.75" customHeight="1">
      <c r="A10" s="59" t="s">
        <v>71</v>
      </c>
      <c r="B10" s="79"/>
      <c r="C10" s="79"/>
      <c r="D10" s="79"/>
      <c r="E10" s="79"/>
      <c r="F10" s="79"/>
      <c r="G10" s="79"/>
      <c r="H10" s="79"/>
      <c r="I10" s="79"/>
      <c r="J10" s="79"/>
      <c r="K10" s="79"/>
    </row>
    <row r="11" spans="1:11" ht="33.75" customHeight="1">
      <c r="A11" s="153" t="s">
        <v>166</v>
      </c>
      <c r="B11" s="70">
        <f>B8+B9-B10</f>
        <v>0</v>
      </c>
      <c r="C11" s="70">
        <f aca="true" t="shared" si="2" ref="C11:K11">C8+C9-C10</f>
        <v>0</v>
      </c>
      <c r="D11" s="70">
        <f t="shared" si="2"/>
        <v>0</v>
      </c>
      <c r="E11" s="70">
        <f t="shared" si="2"/>
        <v>0</v>
      </c>
      <c r="F11" s="70">
        <f t="shared" si="2"/>
        <v>0</v>
      </c>
      <c r="G11" s="70">
        <f t="shared" si="2"/>
        <v>0</v>
      </c>
      <c r="H11" s="70">
        <f t="shared" si="2"/>
        <v>0</v>
      </c>
      <c r="I11" s="70">
        <f t="shared" si="2"/>
        <v>0</v>
      </c>
      <c r="J11" s="70">
        <f t="shared" si="2"/>
        <v>0</v>
      </c>
      <c r="K11" s="70">
        <f t="shared" si="2"/>
        <v>0</v>
      </c>
    </row>
    <row r="12" spans="1:11" ht="24.75" customHeight="1">
      <c r="A12" s="59" t="s">
        <v>101</v>
      </c>
      <c r="B12" s="67">
        <f>'ΥΦΙΣΤΑΜΕΝΕΣ ΔΑΝΕΙΑΚΕΣ ΥΠΟΧΡ'!I13</f>
        <v>0</v>
      </c>
      <c r="C12" s="67">
        <f>'ΥΦΙΣΤΑΜΕΝΕΣ ΔΑΝΕΙΑΚΕΣ ΥΠΟΧΡ'!J13</f>
        <v>0</v>
      </c>
      <c r="D12" s="67">
        <f>'ΥΦΙΣΤΑΜΕΝΕΣ ΔΑΝΕΙΑΚΕΣ ΥΠΟΧΡ'!K13</f>
        <v>0</v>
      </c>
      <c r="E12" s="67">
        <f>'ΥΦΙΣΤΑΜΕΝΕΣ ΔΑΝΕΙΑΚΕΣ ΥΠΟΧΡ'!L13</f>
        <v>0</v>
      </c>
      <c r="F12" s="67">
        <f>'ΥΦΙΣΤΑΜΕΝΕΣ ΔΑΝΕΙΑΚΕΣ ΥΠΟΧΡ'!M13</f>
        <v>0</v>
      </c>
      <c r="G12" s="67">
        <f>'ΥΦΙΣΤΑΜΕΝΕΣ ΔΑΝΕΙΑΚΕΣ ΥΠΟΧΡ'!N13</f>
        <v>0</v>
      </c>
      <c r="H12" s="67">
        <f>'ΥΦΙΣΤΑΜΕΝΕΣ ΔΑΝΕΙΑΚΕΣ ΥΠΟΧΡ'!O13</f>
        <v>0</v>
      </c>
      <c r="I12" s="67">
        <f>'ΥΦΙΣΤΑΜΕΝΕΣ ΔΑΝΕΙΑΚΕΣ ΥΠΟΧΡ'!P13</f>
        <v>0</v>
      </c>
      <c r="J12" s="67">
        <f>'ΥΦΙΣΤΑΜΕΝΕΣ ΔΑΝΕΙΑΚΕΣ ΥΠΟΧΡ'!Q13</f>
        <v>0</v>
      </c>
      <c r="K12" s="67">
        <f>'ΥΦΙΣΤΑΜΕΝΕΣ ΔΑΝΕΙΑΚΕΣ ΥΠΟΧΡ'!R13</f>
        <v>0</v>
      </c>
    </row>
    <row r="13" spans="1:11" ht="24.75" customHeight="1">
      <c r="A13" s="59" t="s">
        <v>72</v>
      </c>
      <c r="B13" s="67">
        <f>'ΜΑΚΡΟΠΡΟΘΕΣΜΟ ΔΑΝΕΙΟ '!B75</f>
        <v>0</v>
      </c>
      <c r="C13" s="67">
        <f>'ΜΑΚΡΟΠΡΟΘΕΣΜΟ ΔΑΝΕΙΟ '!C75</f>
        <v>0</v>
      </c>
      <c r="D13" s="67">
        <f>'ΜΑΚΡΟΠΡΟΘΕΣΜΟ ΔΑΝΕΙΟ '!D75</f>
        <v>0</v>
      </c>
      <c r="E13" s="67">
        <f>'ΜΑΚΡΟΠΡΟΘΕΣΜΟ ΔΑΝΕΙΟ '!E75</f>
        <v>0</v>
      </c>
      <c r="F13" s="67">
        <f>'ΜΑΚΡΟΠΡΟΘΕΣΜΟ ΔΑΝΕΙΟ '!F75</f>
        <v>0</v>
      </c>
      <c r="G13" s="67">
        <f>'ΜΑΚΡΟΠΡΟΘΕΣΜΟ ΔΑΝΕΙΟ '!G75</f>
        <v>0</v>
      </c>
      <c r="H13" s="67">
        <f>'ΜΑΚΡΟΠΡΟΘΕΣΜΟ ΔΑΝΕΙΟ '!H75</f>
        <v>0</v>
      </c>
      <c r="I13" s="67">
        <f>'ΜΑΚΡΟΠΡΟΘΕΣΜΟ ΔΑΝΕΙΟ '!I75</f>
        <v>0</v>
      </c>
      <c r="J13" s="67">
        <f>'ΜΑΚΡΟΠΡΟΘΕΣΜΟ ΔΑΝΕΙΟ '!J75</f>
        <v>0</v>
      </c>
      <c r="K13" s="67">
        <f>'ΜΑΚΡΟΠΡΟΘΕΣΜΟ ΔΑΝΕΙΟ '!K75</f>
        <v>0</v>
      </c>
    </row>
    <row r="14" spans="1:11" ht="24.75" customHeight="1">
      <c r="A14" s="103" t="s">
        <v>145</v>
      </c>
      <c r="B14" s="67">
        <f>'ΚΕΦΑΛΑΙΟ ΚΙΝΗΣΗΣ'!C29</f>
        <v>0</v>
      </c>
      <c r="C14" s="67">
        <f>'ΚΕΦΑΛΑΙΟ ΚΙΝΗΣΗΣ'!D29</f>
        <v>0</v>
      </c>
      <c r="D14" s="67">
        <f>'ΚΕΦΑΛΑΙΟ ΚΙΝΗΣΗΣ'!E29</f>
        <v>0</v>
      </c>
      <c r="E14" s="67">
        <f>'ΚΕΦΑΛΑΙΟ ΚΙΝΗΣΗΣ'!F29</f>
        <v>0</v>
      </c>
      <c r="F14" s="67">
        <f>'ΚΕΦΑΛΑΙΟ ΚΙΝΗΣΗΣ'!G29</f>
        <v>0</v>
      </c>
      <c r="G14" s="67">
        <f>'ΚΕΦΑΛΑΙΟ ΚΙΝΗΣΗΣ'!H29</f>
        <v>0</v>
      </c>
      <c r="H14" s="67">
        <f>'ΚΕΦΑΛΑΙΟ ΚΙΝΗΣΗΣ'!I29</f>
        <v>0</v>
      </c>
      <c r="I14" s="67">
        <f>'ΚΕΦΑΛΑΙΟ ΚΙΝΗΣΗΣ'!J29</f>
        <v>0</v>
      </c>
      <c r="J14" s="67">
        <f>'ΚΕΦΑΛΑΙΟ ΚΙΝΗΣΗΣ'!K29</f>
        <v>0</v>
      </c>
      <c r="K14" s="67">
        <f>'ΚΕΦΑΛΑΙΟ ΚΙΝΗΣΗΣ'!L29</f>
        <v>0</v>
      </c>
    </row>
    <row r="15" spans="1:11" ht="24.75" customHeight="1">
      <c r="A15" s="103" t="s">
        <v>129</v>
      </c>
      <c r="B15" s="67">
        <f>'LEASING ΕΠΕΝΔΥΤΙΚΟΥ ΣΧΕΔΙΟΥ'!D9</f>
        <v>0</v>
      </c>
      <c r="C15" s="67">
        <f>'LEASING ΕΠΕΝΔΥΤΙΚΟΥ ΣΧΕΔΙΟΥ'!E9</f>
        <v>0</v>
      </c>
      <c r="D15" s="67">
        <f>'LEASING ΕΠΕΝΔΥΤΙΚΟΥ ΣΧΕΔΙΟΥ'!F9</f>
        <v>0</v>
      </c>
      <c r="E15" s="67">
        <f>'LEASING ΕΠΕΝΔΥΤΙΚΟΥ ΣΧΕΔΙΟΥ'!G9</f>
        <v>0</v>
      </c>
      <c r="F15" s="67">
        <f>'LEASING ΕΠΕΝΔΥΤΙΚΟΥ ΣΧΕΔΙΟΥ'!H9</f>
        <v>0</v>
      </c>
      <c r="G15" s="67">
        <f>'LEASING ΕΠΕΝΔΥΤΙΚΟΥ ΣΧΕΔΙΟΥ'!I9</f>
        <v>0</v>
      </c>
      <c r="H15" s="67">
        <f>'LEASING ΕΠΕΝΔΥΤΙΚΟΥ ΣΧΕΔΙΟΥ'!J9</f>
        <v>0</v>
      </c>
      <c r="I15" s="67">
        <f>'LEASING ΕΠΕΝΔΥΤΙΚΟΥ ΣΧΕΔΙΟΥ'!K9</f>
        <v>0</v>
      </c>
      <c r="J15" s="67">
        <f>'LEASING ΕΠΕΝΔΥΤΙΚΟΥ ΣΧΕΔΙΟΥ'!L9</f>
        <v>0</v>
      </c>
      <c r="K15" s="67">
        <f>'LEASING ΕΠΕΝΔΥΤΙΚΟΥ ΣΧΕΔΙΟΥ'!M9</f>
        <v>0</v>
      </c>
    </row>
    <row r="16" spans="1:11" ht="24.75" customHeight="1">
      <c r="A16" s="103" t="s">
        <v>130</v>
      </c>
      <c r="B16" s="67">
        <f>SUM('ΥΦΙΣΤΑΜΕΝΕΣ ΔΑΝΕΙΑΚΕΣ ΥΠΟΧΡ'!I47:I49)</f>
        <v>0</v>
      </c>
      <c r="C16" s="67">
        <f>SUM('ΥΦΙΣΤΑΜΕΝΕΣ ΔΑΝΕΙΑΚΕΣ ΥΠΟΧΡ'!J47:J49)</f>
        <v>0</v>
      </c>
      <c r="D16" s="67">
        <f>SUM('ΥΦΙΣΤΑΜΕΝΕΣ ΔΑΝΕΙΑΚΕΣ ΥΠΟΧΡ'!K47:K49)</f>
        <v>0</v>
      </c>
      <c r="E16" s="67">
        <f>SUM('ΥΦΙΣΤΑΜΕΝΕΣ ΔΑΝΕΙΑΚΕΣ ΥΠΟΧΡ'!L47:L49)</f>
        <v>0</v>
      </c>
      <c r="F16" s="67">
        <f>SUM('ΥΦΙΣΤΑΜΕΝΕΣ ΔΑΝΕΙΑΚΕΣ ΥΠΟΧΡ'!M47:M49)</f>
        <v>0</v>
      </c>
      <c r="G16" s="67">
        <f>SUM('ΥΦΙΣΤΑΜΕΝΕΣ ΔΑΝΕΙΑΚΕΣ ΥΠΟΧΡ'!N47:N49)</f>
        <v>0</v>
      </c>
      <c r="H16" s="67">
        <f>SUM('ΥΦΙΣΤΑΜΕΝΕΣ ΔΑΝΕΙΑΚΕΣ ΥΠΟΧΡ'!O47:O49)</f>
        <v>0</v>
      </c>
      <c r="I16" s="67">
        <f>SUM('ΥΦΙΣΤΑΜΕΝΕΣ ΔΑΝΕΙΑΚΕΣ ΥΠΟΧΡ'!P47:P49)</f>
        <v>0</v>
      </c>
      <c r="J16" s="67">
        <f>SUM('ΥΦΙΣΤΑΜΕΝΕΣ ΔΑΝΕΙΑΚΕΣ ΥΠΟΧΡ'!Q47:Q49)</f>
        <v>0</v>
      </c>
      <c r="K16" s="67">
        <f>SUM('ΥΦΙΣΤΑΜΕΝΕΣ ΔΑΝΕΙΑΚΕΣ ΥΠΟΧΡ'!R47:R49)</f>
        <v>0</v>
      </c>
    </row>
    <row r="17" spans="1:11" ht="24.75" customHeight="1">
      <c r="A17" s="103" t="s">
        <v>97</v>
      </c>
      <c r="B17" s="67">
        <f>'LEASING ΕΠΕΝΔΥΤΙΚΟΥ ΣΧΕΔΙΟΥ'!D11</f>
        <v>0</v>
      </c>
      <c r="C17" s="67">
        <f>'LEASING ΕΠΕΝΔΥΤΙΚΟΥ ΣΧΕΔΙΟΥ'!E11</f>
        <v>0</v>
      </c>
      <c r="D17" s="67">
        <f>'LEASING ΕΠΕΝΔΥΤΙΚΟΥ ΣΧΕΔΙΟΥ'!F11</f>
        <v>0</v>
      </c>
      <c r="E17" s="67">
        <f>'LEASING ΕΠΕΝΔΥΤΙΚΟΥ ΣΧΕΔΙΟΥ'!G11</f>
        <v>0</v>
      </c>
      <c r="F17" s="67">
        <f>'LEASING ΕΠΕΝΔΥΤΙΚΟΥ ΣΧΕΔΙΟΥ'!H11</f>
        <v>0</v>
      </c>
      <c r="G17" s="67">
        <f>'LEASING ΕΠΕΝΔΥΤΙΚΟΥ ΣΧΕΔΙΟΥ'!I11</f>
        <v>0</v>
      </c>
      <c r="H17" s="67">
        <f>'LEASING ΕΠΕΝΔΥΤΙΚΟΥ ΣΧΕΔΙΟΥ'!J11</f>
        <v>0</v>
      </c>
      <c r="I17" s="109"/>
      <c r="J17" s="109"/>
      <c r="K17" s="109"/>
    </row>
    <row r="18" spans="1:11" ht="24.75" customHeight="1">
      <c r="A18" s="103" t="s">
        <v>131</v>
      </c>
      <c r="B18" s="67">
        <f>'ΥΦΙΣΤΑΜΕΝΕΣ ΔΑΝΕΙΑΚΕΣ ΥΠΟΧΡ'!I50</f>
        <v>0</v>
      </c>
      <c r="C18" s="67">
        <f>'ΥΦΙΣΤΑΜΕΝΕΣ ΔΑΝΕΙΑΚΕΣ ΥΠΟΧΡ'!J50</f>
        <v>0</v>
      </c>
      <c r="D18" s="67">
        <f>'ΥΦΙΣΤΑΜΕΝΕΣ ΔΑΝΕΙΑΚΕΣ ΥΠΟΧΡ'!K50</f>
        <v>0</v>
      </c>
      <c r="E18" s="67">
        <f>'ΥΦΙΣΤΑΜΕΝΕΣ ΔΑΝΕΙΑΚΕΣ ΥΠΟΧΡ'!L50</f>
        <v>0</v>
      </c>
      <c r="F18" s="67">
        <f>'ΥΦΙΣΤΑΜΕΝΕΣ ΔΑΝΕΙΑΚΕΣ ΥΠΟΧΡ'!M50</f>
        <v>0</v>
      </c>
      <c r="G18" s="67">
        <f>'ΥΦΙΣΤΑΜΕΝΕΣ ΔΑΝΕΙΑΚΕΣ ΥΠΟΧΡ'!N50</f>
        <v>0</v>
      </c>
      <c r="H18" s="67">
        <f>'ΥΦΙΣΤΑΜΕΝΕΣ ΔΑΝΕΙΑΚΕΣ ΥΠΟΧΡ'!O50</f>
        <v>0</v>
      </c>
      <c r="I18" s="67">
        <f>'ΥΦΙΣΤΑΜΕΝΕΣ ΔΑΝΕΙΑΚΕΣ ΥΠΟΧΡ'!P50</f>
        <v>0</v>
      </c>
      <c r="J18" s="67">
        <f>'ΥΦΙΣΤΑΜΕΝΕΣ ΔΑΝΕΙΑΚΕΣ ΥΠΟΧΡ'!Q50</f>
        <v>0</v>
      </c>
      <c r="K18" s="67">
        <f>'ΥΦΙΣΤΑΜΕΝΕΣ ΔΑΝΕΙΑΚΕΣ ΥΠΟΧΡ'!R50</f>
        <v>0</v>
      </c>
    </row>
    <row r="19" spans="1:11" ht="24.75" customHeight="1">
      <c r="A19" s="78" t="s">
        <v>73</v>
      </c>
      <c r="B19" s="70">
        <f>B11-SUM(B12:B16)+SUM(B17:B18)</f>
        <v>0</v>
      </c>
      <c r="C19" s="70">
        <f>C11-SUM(C12:C16)+SUM(C17:C18)</f>
        <v>0</v>
      </c>
      <c r="D19" s="70">
        <f aca="true" t="shared" si="3" ref="D19:K19">D11-SUM(D12:D16)+SUM(D17:D18)</f>
        <v>0</v>
      </c>
      <c r="E19" s="70">
        <f t="shared" si="3"/>
        <v>0</v>
      </c>
      <c r="F19" s="70">
        <f t="shared" si="3"/>
        <v>0</v>
      </c>
      <c r="G19" s="70">
        <f t="shared" si="3"/>
        <v>0</v>
      </c>
      <c r="H19" s="70">
        <f t="shared" si="3"/>
        <v>0</v>
      </c>
      <c r="I19" s="70">
        <f t="shared" si="3"/>
        <v>0</v>
      </c>
      <c r="J19" s="70">
        <f t="shared" si="3"/>
        <v>0</v>
      </c>
      <c r="K19" s="70">
        <f t="shared" si="3"/>
        <v>0</v>
      </c>
    </row>
    <row r="20" spans="1:11" ht="21.75" customHeight="1">
      <c r="A20" s="59" t="s">
        <v>74</v>
      </c>
      <c r="B20" s="67">
        <f>ΑΠΟΣΒΕΣΕΙΣ!D32</f>
        <v>0</v>
      </c>
      <c r="C20" s="67">
        <f>ΑΠΟΣΒΕΣΕΙΣ!E32</f>
        <v>0</v>
      </c>
      <c r="D20" s="67">
        <f>ΑΠΟΣΒΕΣΕΙΣ!F32</f>
        <v>0</v>
      </c>
      <c r="E20" s="67">
        <f>ΑΠΟΣΒΕΣΕΙΣ!G32</f>
        <v>0</v>
      </c>
      <c r="F20" s="67">
        <f>ΑΠΟΣΒΕΣΕΙΣ!H32</f>
        <v>0</v>
      </c>
      <c r="G20" s="67">
        <f>ΑΠΟΣΒΕΣΕΙΣ!I32</f>
        <v>0</v>
      </c>
      <c r="H20" s="67">
        <f>ΑΠΟΣΒΕΣΕΙΣ!J32</f>
        <v>0</v>
      </c>
      <c r="I20" s="67">
        <f>ΑΠΟΣΒΕΣΕΙΣ!K32</f>
        <v>0</v>
      </c>
      <c r="J20" s="67">
        <f>ΑΠΟΣΒΕΣΕΙΣ!L32</f>
        <v>0</v>
      </c>
      <c r="K20" s="67">
        <f>ΑΠΟΣΒΕΣΕΙΣ!M32</f>
        <v>0</v>
      </c>
    </row>
    <row r="21" spans="1:11" ht="24.75" customHeight="1">
      <c r="A21" s="78" t="s">
        <v>75</v>
      </c>
      <c r="B21" s="70">
        <f>B19-B20</f>
        <v>0</v>
      </c>
      <c r="C21" s="70">
        <f aca="true" t="shared" si="4" ref="C21:K21">C19-C20</f>
        <v>0</v>
      </c>
      <c r="D21" s="70">
        <f t="shared" si="4"/>
        <v>0</v>
      </c>
      <c r="E21" s="70">
        <f t="shared" si="4"/>
        <v>0</v>
      </c>
      <c r="F21" s="70">
        <f t="shared" si="4"/>
        <v>0</v>
      </c>
      <c r="G21" s="70">
        <f t="shared" si="4"/>
        <v>0</v>
      </c>
      <c r="H21" s="70">
        <f t="shared" si="4"/>
        <v>0</v>
      </c>
      <c r="I21" s="70">
        <f t="shared" si="4"/>
        <v>0</v>
      </c>
      <c r="J21" s="70">
        <f t="shared" si="4"/>
        <v>0</v>
      </c>
      <c r="K21" s="70">
        <f t="shared" si="4"/>
        <v>0</v>
      </c>
    </row>
    <row r="22" spans="1:11" ht="24.75" customHeight="1">
      <c r="A22" s="59" t="s">
        <v>76</v>
      </c>
      <c r="B22" s="67">
        <f>'ΔΙΑΝΟΜΗ ΚΕΡΔΩΝ'!B6</f>
        <v>0</v>
      </c>
      <c r="C22" s="67">
        <f>'ΔΙΑΝΟΜΗ ΚΕΡΔΩΝ'!C6</f>
        <v>0</v>
      </c>
      <c r="D22" s="67">
        <f>'ΔΙΑΝΟΜΗ ΚΕΡΔΩΝ'!D6</f>
        <v>0</v>
      </c>
      <c r="E22" s="67">
        <f>'ΔΙΑΝΟΜΗ ΚΕΡΔΩΝ'!E6</f>
        <v>0</v>
      </c>
      <c r="F22" s="67">
        <f>'ΔΙΑΝΟΜΗ ΚΕΡΔΩΝ'!F6</f>
        <v>0</v>
      </c>
      <c r="G22" s="67">
        <f>'ΔΙΑΝΟΜΗ ΚΕΡΔΩΝ'!G6</f>
        <v>0</v>
      </c>
      <c r="H22" s="67">
        <f>'ΔΙΑΝΟΜΗ ΚΕΡΔΩΝ'!H6</f>
        <v>0</v>
      </c>
      <c r="I22" s="67">
        <f>'ΔΙΑΝΟΜΗ ΚΕΡΔΩΝ'!I6</f>
        <v>0</v>
      </c>
      <c r="J22" s="67">
        <f>'ΔΙΑΝΟΜΗ ΚΕΡΔΩΝ'!J6</f>
        <v>0</v>
      </c>
      <c r="K22" s="67">
        <f>'ΔΙΑΝΟΜΗ ΚΕΡΔΩΝ'!K6</f>
        <v>0</v>
      </c>
    </row>
    <row r="23" spans="1:11" ht="24.75" customHeight="1">
      <c r="A23" s="78" t="s">
        <v>77</v>
      </c>
      <c r="B23" s="70">
        <f>B21-B22</f>
        <v>0</v>
      </c>
      <c r="C23" s="70">
        <f aca="true" t="shared" si="5" ref="C23:K23">C21-C22</f>
        <v>0</v>
      </c>
      <c r="D23" s="70">
        <f t="shared" si="5"/>
        <v>0</v>
      </c>
      <c r="E23" s="70">
        <f t="shared" si="5"/>
        <v>0</v>
      </c>
      <c r="F23" s="70">
        <f t="shared" si="5"/>
        <v>0</v>
      </c>
      <c r="G23" s="70">
        <f t="shared" si="5"/>
        <v>0</v>
      </c>
      <c r="H23" s="70">
        <f t="shared" si="5"/>
        <v>0</v>
      </c>
      <c r="I23" s="70">
        <f t="shared" si="5"/>
        <v>0</v>
      </c>
      <c r="J23" s="70">
        <f t="shared" si="5"/>
        <v>0</v>
      </c>
      <c r="K23" s="70">
        <f t="shared" si="5"/>
        <v>0</v>
      </c>
    </row>
    <row r="24" spans="2:6" ht="5.25" customHeight="1">
      <c r="B24" s="77"/>
      <c r="C24" s="77"/>
      <c r="D24" s="77"/>
      <c r="E24" s="77"/>
      <c r="F24" s="77"/>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4.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G7" sqref="G7:K7"/>
    </sheetView>
  </sheetViews>
  <sheetFormatPr defaultColWidth="32.125" defaultRowHeight="14.25" customHeight="1"/>
  <cols>
    <col min="1" max="1" width="31.25390625" style="161" customWidth="1"/>
    <col min="2" max="11" width="14.125" style="158" customWidth="1"/>
    <col min="12" max="16384" width="32.125" style="158" customWidth="1"/>
  </cols>
  <sheetData>
    <row r="1" spans="1:11" ht="20.25" customHeight="1">
      <c r="A1" s="3"/>
      <c r="B1" s="267" t="s">
        <v>22</v>
      </c>
      <c r="C1" s="267" t="s">
        <v>23</v>
      </c>
      <c r="D1" s="267" t="s">
        <v>24</v>
      </c>
      <c r="E1" s="267" t="s">
        <v>25</v>
      </c>
      <c r="F1" s="267" t="s">
        <v>26</v>
      </c>
      <c r="G1" s="267" t="s">
        <v>27</v>
      </c>
      <c r="H1" s="267" t="s">
        <v>28</v>
      </c>
      <c r="I1" s="267" t="s">
        <v>29</v>
      </c>
      <c r="J1" s="267" t="s">
        <v>30</v>
      </c>
      <c r="K1" s="214" t="s">
        <v>31</v>
      </c>
    </row>
    <row r="2" spans="1:11" s="159" customFormat="1" ht="20.25" customHeight="1">
      <c r="A2" s="274" t="s">
        <v>172</v>
      </c>
      <c r="B2" s="67">
        <f>'ΛΜΟΣ ΕΚΜΕΤ ΦΟΡΕΑ '!B21</f>
        <v>0</v>
      </c>
      <c r="C2" s="67">
        <f>'ΛΜΟΣ ΕΚΜΕΤ ΦΟΡΕΑ '!C21</f>
        <v>0</v>
      </c>
      <c r="D2" s="67">
        <f>'ΛΜΟΣ ΕΚΜΕΤ ΦΟΡΕΑ '!D21</f>
        <v>0</v>
      </c>
      <c r="E2" s="67">
        <f>'ΛΜΟΣ ΕΚΜΕΤ ΦΟΡΕΑ '!E21</f>
        <v>0</v>
      </c>
      <c r="F2" s="67">
        <f>'ΛΜΟΣ ΕΚΜΕΤ ΦΟΡΕΑ '!F21</f>
        <v>0</v>
      </c>
      <c r="G2" s="67">
        <f>'ΛΜΟΣ ΕΚΜΕΤ ΦΟΡΕΑ '!G21</f>
        <v>0</v>
      </c>
      <c r="H2" s="67">
        <f>'ΛΜΟΣ ΕΚΜΕΤ ΦΟΡΕΑ '!H21</f>
        <v>0</v>
      </c>
      <c r="I2" s="67">
        <f>'ΛΜΟΣ ΕΚΜΕΤ ΦΟΡΕΑ '!I21</f>
        <v>0</v>
      </c>
      <c r="J2" s="67">
        <f>'ΛΜΟΣ ΕΚΜΕΤ ΦΟΡΕΑ '!J21</f>
        <v>0</v>
      </c>
      <c r="K2" s="67">
        <f>'ΛΜΟΣ ΕΚΜΕΤ ΦΟΡΕΑ '!K21</f>
        <v>0</v>
      </c>
    </row>
    <row r="3" spans="1:11" ht="24" customHeight="1">
      <c r="A3" s="274" t="s">
        <v>173</v>
      </c>
      <c r="B3" s="79"/>
      <c r="C3" s="67">
        <f>B14</f>
        <v>0</v>
      </c>
      <c r="D3" s="67">
        <f aca="true" t="shared" si="0" ref="D3:K3">C14</f>
        <v>0</v>
      </c>
      <c r="E3" s="67">
        <f t="shared" si="0"/>
        <v>0</v>
      </c>
      <c r="F3" s="67">
        <f t="shared" si="0"/>
        <v>0</v>
      </c>
      <c r="G3" s="67">
        <f t="shared" si="0"/>
        <v>0</v>
      </c>
      <c r="H3" s="67">
        <f t="shared" si="0"/>
        <v>0</v>
      </c>
      <c r="I3" s="67">
        <f t="shared" si="0"/>
        <v>0</v>
      </c>
      <c r="J3" s="67">
        <f t="shared" si="0"/>
        <v>0</v>
      </c>
      <c r="K3" s="67">
        <f t="shared" si="0"/>
        <v>0</v>
      </c>
    </row>
    <row r="4" spans="1:11" ht="20.25" customHeight="1">
      <c r="A4" s="3" t="s">
        <v>174</v>
      </c>
      <c r="B4" s="70">
        <f>SUM(B2:B3)</f>
        <v>0</v>
      </c>
      <c r="C4" s="70">
        <f aca="true" t="shared" si="1" ref="C4:K4">SUM(C2:C3)</f>
        <v>0</v>
      </c>
      <c r="D4" s="70">
        <f t="shared" si="1"/>
        <v>0</v>
      </c>
      <c r="E4" s="70">
        <f t="shared" si="1"/>
        <v>0</v>
      </c>
      <c r="F4" s="70">
        <f t="shared" si="1"/>
        <v>0</v>
      </c>
      <c r="G4" s="70">
        <f t="shared" si="1"/>
        <v>0</v>
      </c>
      <c r="H4" s="70">
        <f t="shared" si="1"/>
        <v>0</v>
      </c>
      <c r="I4" s="70">
        <f t="shared" si="1"/>
        <v>0</v>
      </c>
      <c r="J4" s="70">
        <f t="shared" si="1"/>
        <v>0</v>
      </c>
      <c r="K4" s="70">
        <f t="shared" si="1"/>
        <v>0</v>
      </c>
    </row>
    <row r="5" spans="1:11" ht="20.25" customHeight="1">
      <c r="A5" s="512" t="s">
        <v>326</v>
      </c>
      <c r="B5" s="160"/>
      <c r="C5" s="160"/>
      <c r="D5" s="160"/>
      <c r="E5" s="160"/>
      <c r="F5" s="160"/>
      <c r="G5" s="160"/>
      <c r="H5" s="160"/>
      <c r="I5" s="160"/>
      <c r="J5" s="160"/>
      <c r="K5" s="160"/>
    </row>
    <row r="6" spans="1:11" ht="20.25" customHeight="1">
      <c r="A6" s="513"/>
      <c r="B6" s="67">
        <f>B5*B2</f>
        <v>0</v>
      </c>
      <c r="C6" s="67">
        <f aca="true" t="shared" si="2" ref="C6:K6">C5*C2</f>
        <v>0</v>
      </c>
      <c r="D6" s="67">
        <f t="shared" si="2"/>
        <v>0</v>
      </c>
      <c r="E6" s="67">
        <f t="shared" si="2"/>
        <v>0</v>
      </c>
      <c r="F6" s="67">
        <f t="shared" si="2"/>
        <v>0</v>
      </c>
      <c r="G6" s="67">
        <f t="shared" si="2"/>
        <v>0</v>
      </c>
      <c r="H6" s="67">
        <f t="shared" si="2"/>
        <v>0</v>
      </c>
      <c r="I6" s="67">
        <f t="shared" si="2"/>
        <v>0</v>
      </c>
      <c r="J6" s="67">
        <f t="shared" si="2"/>
        <v>0</v>
      </c>
      <c r="K6" s="67">
        <f t="shared" si="2"/>
        <v>0</v>
      </c>
    </row>
    <row r="7" spans="1:11" ht="20.25" customHeight="1">
      <c r="A7" s="3" t="s">
        <v>175</v>
      </c>
      <c r="B7" s="70">
        <f aca="true" t="shared" si="3" ref="B7:K7">B4-B6</f>
        <v>0</v>
      </c>
      <c r="C7" s="70">
        <f t="shared" si="3"/>
        <v>0</v>
      </c>
      <c r="D7" s="70">
        <f t="shared" si="3"/>
        <v>0</v>
      </c>
      <c r="E7" s="70">
        <f t="shared" si="3"/>
        <v>0</v>
      </c>
      <c r="F7" s="70">
        <f t="shared" si="3"/>
        <v>0</v>
      </c>
      <c r="G7" s="70">
        <f t="shared" si="3"/>
        <v>0</v>
      </c>
      <c r="H7" s="70">
        <f t="shared" si="3"/>
        <v>0</v>
      </c>
      <c r="I7" s="70">
        <f t="shared" si="3"/>
        <v>0</v>
      </c>
      <c r="J7" s="70">
        <f t="shared" si="3"/>
        <v>0</v>
      </c>
      <c r="K7" s="70">
        <f t="shared" si="3"/>
        <v>0</v>
      </c>
    </row>
    <row r="8" spans="1:11" ht="20.25" customHeight="1">
      <c r="A8" s="512" t="s">
        <v>325</v>
      </c>
      <c r="B8" s="160">
        <v>0.05</v>
      </c>
      <c r="C8" s="160">
        <v>0.05</v>
      </c>
      <c r="D8" s="160">
        <v>0.05</v>
      </c>
      <c r="E8" s="160">
        <v>0.05</v>
      </c>
      <c r="F8" s="160">
        <v>0.05</v>
      </c>
      <c r="G8" s="160">
        <v>0.05</v>
      </c>
      <c r="H8" s="160">
        <v>0.05</v>
      </c>
      <c r="I8" s="160">
        <v>0.05</v>
      </c>
      <c r="J8" s="160">
        <v>0.05</v>
      </c>
      <c r="K8" s="160">
        <v>0.05</v>
      </c>
    </row>
    <row r="9" spans="1:11" ht="20.25" customHeight="1">
      <c r="A9" s="513"/>
      <c r="B9" s="67">
        <f>B2*B8</f>
        <v>0</v>
      </c>
      <c r="C9" s="67">
        <f aca="true" t="shared" si="4" ref="C9:K9">C2*C8</f>
        <v>0</v>
      </c>
      <c r="D9" s="67">
        <f t="shared" si="4"/>
        <v>0</v>
      </c>
      <c r="E9" s="67">
        <f t="shared" si="4"/>
        <v>0</v>
      </c>
      <c r="F9" s="67">
        <f t="shared" si="4"/>
        <v>0</v>
      </c>
      <c r="G9" s="67">
        <f t="shared" si="4"/>
        <v>0</v>
      </c>
      <c r="H9" s="67">
        <f t="shared" si="4"/>
        <v>0</v>
      </c>
      <c r="I9" s="67">
        <f t="shared" si="4"/>
        <v>0</v>
      </c>
      <c r="J9" s="67">
        <f t="shared" si="4"/>
        <v>0</v>
      </c>
      <c r="K9" s="67">
        <f t="shared" si="4"/>
        <v>0</v>
      </c>
    </row>
    <row r="10" spans="1:11" ht="20.25" customHeight="1">
      <c r="A10" s="274" t="s">
        <v>176</v>
      </c>
      <c r="B10" s="168"/>
      <c r="C10" s="168"/>
      <c r="D10" s="168"/>
      <c r="E10" s="168"/>
      <c r="F10" s="168"/>
      <c r="G10" s="168"/>
      <c r="H10" s="168"/>
      <c r="I10" s="168"/>
      <c r="J10" s="168"/>
      <c r="K10" s="168"/>
    </row>
    <row r="11" spans="1:11" ht="20.25" customHeight="1">
      <c r="A11" s="512" t="s">
        <v>324</v>
      </c>
      <c r="B11" s="160">
        <v>0.6</v>
      </c>
      <c r="C11" s="160">
        <v>0.6</v>
      </c>
      <c r="D11" s="160">
        <v>0.6</v>
      </c>
      <c r="E11" s="160">
        <v>0.6</v>
      </c>
      <c r="F11" s="160">
        <v>0.6</v>
      </c>
      <c r="G11" s="160">
        <v>0.6</v>
      </c>
      <c r="H11" s="160">
        <v>0.6</v>
      </c>
      <c r="I11" s="160">
        <v>0.6</v>
      </c>
      <c r="J11" s="160">
        <v>0.6</v>
      </c>
      <c r="K11" s="160">
        <v>0.6</v>
      </c>
    </row>
    <row r="12" spans="1:11" ht="20.25" customHeight="1">
      <c r="A12" s="513"/>
      <c r="B12" s="67">
        <f>B2*B11</f>
        <v>0</v>
      </c>
      <c r="C12" s="67">
        <f aca="true" t="shared" si="5" ref="C12:K12">C2*C11</f>
        <v>0</v>
      </c>
      <c r="D12" s="67">
        <f t="shared" si="5"/>
        <v>0</v>
      </c>
      <c r="E12" s="67">
        <f t="shared" si="5"/>
        <v>0</v>
      </c>
      <c r="F12" s="67">
        <f t="shared" si="5"/>
        <v>0</v>
      </c>
      <c r="G12" s="67">
        <f t="shared" si="5"/>
        <v>0</v>
      </c>
      <c r="H12" s="67">
        <f t="shared" si="5"/>
        <v>0</v>
      </c>
      <c r="I12" s="67">
        <f t="shared" si="5"/>
        <v>0</v>
      </c>
      <c r="J12" s="67">
        <f t="shared" si="5"/>
        <v>0</v>
      </c>
      <c r="K12" s="67">
        <f t="shared" si="5"/>
        <v>0</v>
      </c>
    </row>
    <row r="13" spans="1:11" ht="20.25" customHeight="1">
      <c r="A13" s="274" t="s">
        <v>177</v>
      </c>
      <c r="B13" s="168"/>
      <c r="C13" s="168"/>
      <c r="D13" s="168"/>
      <c r="E13" s="168"/>
      <c r="F13" s="168"/>
      <c r="G13" s="168"/>
      <c r="H13" s="168"/>
      <c r="I13" s="168"/>
      <c r="J13" s="168"/>
      <c r="K13" s="168"/>
    </row>
    <row r="14" spans="1:11" ht="20.25" customHeight="1">
      <c r="A14" s="3" t="s">
        <v>178</v>
      </c>
      <c r="B14" s="70">
        <f>B7-SUM(B9,B10,B12,B13)</f>
        <v>0</v>
      </c>
      <c r="C14" s="70">
        <f aca="true" t="shared" si="6" ref="C14:K14">C7-SUM(C9,C10,C12,C13)</f>
        <v>0</v>
      </c>
      <c r="D14" s="70">
        <f t="shared" si="6"/>
        <v>0</v>
      </c>
      <c r="E14" s="70">
        <f t="shared" si="6"/>
        <v>0</v>
      </c>
      <c r="F14" s="70">
        <f t="shared" si="6"/>
        <v>0</v>
      </c>
      <c r="G14" s="70">
        <f t="shared" si="6"/>
        <v>0</v>
      </c>
      <c r="H14" s="70">
        <f t="shared" si="6"/>
        <v>0</v>
      </c>
      <c r="I14" s="70">
        <f t="shared" si="6"/>
        <v>0</v>
      </c>
      <c r="J14" s="70">
        <f t="shared" si="6"/>
        <v>0</v>
      </c>
      <c r="K14" s="70">
        <f t="shared" si="6"/>
        <v>0</v>
      </c>
    </row>
    <row r="15" ht="20.25" customHeight="1"/>
    <row r="16" spans="1:11" s="163" customFormat="1" ht="20.25" customHeight="1">
      <c r="A16" s="162"/>
      <c r="B16" s="214" t="s">
        <v>321</v>
      </c>
      <c r="C16" s="214" t="s">
        <v>23</v>
      </c>
      <c r="D16" s="214" t="s">
        <v>24</v>
      </c>
      <c r="E16" s="214" t="s">
        <v>25</v>
      </c>
      <c r="F16" s="214" t="s">
        <v>26</v>
      </c>
      <c r="G16" s="214" t="s">
        <v>27</v>
      </c>
      <c r="H16" s="214" t="s">
        <v>28</v>
      </c>
      <c r="I16" s="214" t="s">
        <v>29</v>
      </c>
      <c r="J16" s="214" t="s">
        <v>30</v>
      </c>
      <c r="K16" s="214" t="s">
        <v>31</v>
      </c>
    </row>
    <row r="17" spans="1:11" s="163" customFormat="1" ht="20.25" customHeight="1">
      <c r="A17" s="164" t="s">
        <v>182</v>
      </c>
      <c r="B17" s="165">
        <v>0.29</v>
      </c>
      <c r="C17" s="165">
        <f>B17</f>
        <v>0.29</v>
      </c>
      <c r="D17" s="165">
        <f aca="true" t="shared" si="7" ref="D17:K18">C17</f>
        <v>0.29</v>
      </c>
      <c r="E17" s="165">
        <f t="shared" si="7"/>
        <v>0.29</v>
      </c>
      <c r="F17" s="165">
        <f t="shared" si="7"/>
        <v>0.29</v>
      </c>
      <c r="G17" s="165">
        <f t="shared" si="7"/>
        <v>0.29</v>
      </c>
      <c r="H17" s="165">
        <f t="shared" si="7"/>
        <v>0.29</v>
      </c>
      <c r="I17" s="165">
        <f t="shared" si="7"/>
        <v>0.29</v>
      </c>
      <c r="J17" s="165">
        <f t="shared" si="7"/>
        <v>0.29</v>
      </c>
      <c r="K17" s="165">
        <f t="shared" si="7"/>
        <v>0.29</v>
      </c>
    </row>
    <row r="18" spans="1:11" s="163" customFormat="1" ht="20.25" customHeight="1">
      <c r="A18" s="164" t="s">
        <v>170</v>
      </c>
      <c r="B18" s="165">
        <v>0.29</v>
      </c>
      <c r="C18" s="165">
        <f>B18</f>
        <v>0.29</v>
      </c>
      <c r="D18" s="165">
        <f t="shared" si="7"/>
        <v>0.29</v>
      </c>
      <c r="E18" s="165">
        <f t="shared" si="7"/>
        <v>0.29</v>
      </c>
      <c r="F18" s="165">
        <f t="shared" si="7"/>
        <v>0.29</v>
      </c>
      <c r="G18" s="165">
        <f t="shared" si="7"/>
        <v>0.29</v>
      </c>
      <c r="H18" s="165">
        <f t="shared" si="7"/>
        <v>0.29</v>
      </c>
      <c r="I18" s="165">
        <f t="shared" si="7"/>
        <v>0.29</v>
      </c>
      <c r="J18" s="165">
        <f t="shared" si="7"/>
        <v>0.29</v>
      </c>
      <c r="K18" s="165">
        <f t="shared" si="7"/>
        <v>0.29</v>
      </c>
    </row>
    <row r="19" spans="1:2" ht="20.25" customHeight="1">
      <c r="A19" s="158"/>
      <c r="B19" s="174"/>
    </row>
    <row r="20" spans="1:2" ht="20.25" customHeight="1">
      <c r="A20" s="166" t="s">
        <v>322</v>
      </c>
      <c r="B20" s="167" t="s">
        <v>171</v>
      </c>
    </row>
    <row r="21" spans="1:2" ht="20.25" customHeight="1">
      <c r="A21" s="166" t="s">
        <v>323</v>
      </c>
      <c r="B21" s="167" t="s">
        <v>171</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B4:K4 C6:K6 C12:C14 C9:C10 D9:K10 B9:B10 B12:B14 C7:F7" emptyCellReference="1"/>
  </ignoredErrors>
</worksheet>
</file>

<file path=xl/worksheets/sheet15.xml><?xml version="1.0" encoding="utf-8"?>
<worksheet xmlns="http://schemas.openxmlformats.org/spreadsheetml/2006/main" xmlns:r="http://schemas.openxmlformats.org/officeDocument/2006/relationships">
  <dimension ref="A1:K14"/>
  <sheetViews>
    <sheetView zoomScalePageLayoutView="0" workbookViewId="0" topLeftCell="A1">
      <selection activeCell="A14" sqref="A14:K14"/>
    </sheetView>
  </sheetViews>
  <sheetFormatPr defaultColWidth="9.00390625" defaultRowHeight="12.75"/>
  <cols>
    <col min="1" max="1" width="46.875" style="105" customWidth="1"/>
    <col min="2" max="11" width="12.25390625" style="95" customWidth="1"/>
    <col min="12" max="16384" width="9.125" style="95" customWidth="1"/>
  </cols>
  <sheetData>
    <row r="1" spans="1:11" ht="30.75" customHeight="1">
      <c r="A1" s="3" t="s">
        <v>307</v>
      </c>
      <c r="B1" s="267" t="s">
        <v>22</v>
      </c>
      <c r="C1" s="267" t="s">
        <v>23</v>
      </c>
      <c r="D1" s="267" t="s">
        <v>24</v>
      </c>
      <c r="E1" s="267" t="s">
        <v>25</v>
      </c>
      <c r="F1" s="267" t="s">
        <v>26</v>
      </c>
      <c r="G1" s="267" t="s">
        <v>27</v>
      </c>
      <c r="H1" s="267" t="s">
        <v>28</v>
      </c>
      <c r="I1" s="267" t="s">
        <v>29</v>
      </c>
      <c r="J1" s="267" t="s">
        <v>30</v>
      </c>
      <c r="K1" s="214" t="s">
        <v>31</v>
      </c>
    </row>
    <row r="2" spans="1:11" ht="27" customHeight="1">
      <c r="A2" s="290" t="s">
        <v>156</v>
      </c>
      <c r="B2" s="154">
        <f>'ΥΦΙΣΤΑΜΕΝΕΣ ΔΑΝΕΙΑΚΕΣ ΥΠΟΧΡ'!I14</f>
        <v>0</v>
      </c>
      <c r="C2" s="154">
        <f>'ΥΦΙΣΤΑΜΕΝΕΣ ΔΑΝΕΙΑΚΕΣ ΥΠΟΧΡ'!J14</f>
        <v>0</v>
      </c>
      <c r="D2" s="154">
        <f>'ΥΦΙΣΤΑΜΕΝΕΣ ΔΑΝΕΙΑΚΕΣ ΥΠΟΧΡ'!K14</f>
        <v>0</v>
      </c>
      <c r="E2" s="154">
        <f>'ΥΦΙΣΤΑΜΕΝΕΣ ΔΑΝΕΙΑΚΕΣ ΥΠΟΧΡ'!L14</f>
        <v>0</v>
      </c>
      <c r="F2" s="154">
        <f>'ΥΦΙΣΤΑΜΕΝΕΣ ΔΑΝΕΙΑΚΕΣ ΥΠΟΧΡ'!M14</f>
        <v>0</v>
      </c>
      <c r="G2" s="154">
        <f>'ΥΦΙΣΤΑΜΕΝΕΣ ΔΑΝΕΙΑΚΕΣ ΥΠΟΧΡ'!N14</f>
        <v>0</v>
      </c>
      <c r="H2" s="154">
        <f>'ΥΦΙΣΤΑΜΕΝΕΣ ΔΑΝΕΙΑΚΕΣ ΥΠΟΧΡ'!O14</f>
        <v>0</v>
      </c>
      <c r="I2" s="154">
        <f>'ΥΦΙΣΤΑΜΕΝΕΣ ΔΑΝΕΙΑΚΕΣ ΥΠΟΧΡ'!P14</f>
        <v>0</v>
      </c>
      <c r="J2" s="154">
        <f>'ΥΦΙΣΤΑΜΕΝΕΣ ΔΑΝΕΙΑΚΕΣ ΥΠΟΧΡ'!Q14</f>
        <v>0</v>
      </c>
      <c r="K2" s="154">
        <f>'ΥΦΙΣΤΑΜΕΝΕΣ ΔΑΝΕΙΑΚΕΣ ΥΠΟΧΡ'!R14</f>
        <v>0</v>
      </c>
    </row>
    <row r="3" spans="1:11" ht="27" customHeight="1">
      <c r="A3" s="290" t="s">
        <v>155</v>
      </c>
      <c r="B3" s="154">
        <f>'ΜΑΚΡΟΠΡΟΘΕΣΜΟ ΔΑΝΕΙΟ '!B76</f>
        <v>0</v>
      </c>
      <c r="C3" s="154">
        <f>'ΜΑΚΡΟΠΡΟΘΕΣΜΟ ΔΑΝΕΙΟ '!C76</f>
        <v>0</v>
      </c>
      <c r="D3" s="154">
        <f>'ΜΑΚΡΟΠΡΟΘΕΣΜΟ ΔΑΝΕΙΟ '!D76</f>
        <v>0</v>
      </c>
      <c r="E3" s="154">
        <f>'ΜΑΚΡΟΠΡΟΘΕΣΜΟ ΔΑΝΕΙΟ '!E76</f>
        <v>0</v>
      </c>
      <c r="F3" s="154">
        <f>'ΜΑΚΡΟΠΡΟΘΕΣΜΟ ΔΑΝΕΙΟ '!F76</f>
        <v>0</v>
      </c>
      <c r="G3" s="154">
        <f>'ΜΑΚΡΟΠΡΟΘΕΣΜΟ ΔΑΝΕΙΟ '!G76</f>
        <v>0</v>
      </c>
      <c r="H3" s="154">
        <f>'ΜΑΚΡΟΠΡΟΘΕΣΜΟ ΔΑΝΕΙΟ '!H76</f>
        <v>0</v>
      </c>
      <c r="I3" s="154">
        <f>'ΜΑΚΡΟΠΡΟΘΕΣΜΟ ΔΑΝΕΙΟ '!I76</f>
        <v>0</v>
      </c>
      <c r="J3" s="154">
        <f>'ΜΑΚΡΟΠΡΟΘΕΣΜΟ ΔΑΝΕΙΟ '!J76</f>
        <v>0</v>
      </c>
      <c r="K3" s="154">
        <f>'ΜΑΚΡΟΠΡΟΘΕΣΜΟ ΔΑΝΕΙΟ '!K76</f>
        <v>0</v>
      </c>
    </row>
    <row r="4" spans="1:11" ht="27" customHeight="1">
      <c r="A4" s="290" t="s">
        <v>157</v>
      </c>
      <c r="B4" s="154">
        <f>'ΥΦΙΣΤΑΜΕΝΕΣ ΔΑΝΕΙΑΚΕΣ ΥΠΟΧΡ'!I13</f>
        <v>0</v>
      </c>
      <c r="C4" s="154">
        <f>'ΥΦΙΣΤΑΜΕΝΕΣ ΔΑΝΕΙΑΚΕΣ ΥΠΟΧΡ'!J13</f>
        <v>0</v>
      </c>
      <c r="D4" s="154">
        <f>'ΥΦΙΣΤΑΜΕΝΕΣ ΔΑΝΕΙΑΚΕΣ ΥΠΟΧΡ'!K13</f>
        <v>0</v>
      </c>
      <c r="E4" s="154">
        <f>'ΥΦΙΣΤΑΜΕΝΕΣ ΔΑΝΕΙΑΚΕΣ ΥΠΟΧΡ'!L13</f>
        <v>0</v>
      </c>
      <c r="F4" s="154">
        <f>'ΥΦΙΣΤΑΜΕΝΕΣ ΔΑΝΕΙΑΚΕΣ ΥΠΟΧΡ'!M13</f>
        <v>0</v>
      </c>
      <c r="G4" s="154">
        <f>'ΥΦΙΣΤΑΜΕΝΕΣ ΔΑΝΕΙΑΚΕΣ ΥΠΟΧΡ'!N13</f>
        <v>0</v>
      </c>
      <c r="H4" s="154">
        <f>'ΥΦΙΣΤΑΜΕΝΕΣ ΔΑΝΕΙΑΚΕΣ ΥΠΟΧΡ'!O13</f>
        <v>0</v>
      </c>
      <c r="I4" s="154">
        <f>'ΥΦΙΣΤΑΜΕΝΕΣ ΔΑΝΕΙΑΚΕΣ ΥΠΟΧΡ'!P13</f>
        <v>0</v>
      </c>
      <c r="J4" s="154">
        <f>'ΥΦΙΣΤΑΜΕΝΕΣ ΔΑΝΕΙΑΚΕΣ ΥΠΟΧΡ'!Q13</f>
        <v>0</v>
      </c>
      <c r="K4" s="154">
        <f>'ΥΦΙΣΤΑΜΕΝΕΣ ΔΑΝΕΙΑΚΕΣ ΥΠΟΧΡ'!R13</f>
        <v>0</v>
      </c>
    </row>
    <row r="5" spans="1:11" ht="27" customHeight="1">
      <c r="A5" s="290" t="s">
        <v>96</v>
      </c>
      <c r="B5" s="154">
        <f>'ΜΑΚΡΟΠΡΟΘΕΣΜΟ ΔΑΝΕΙΟ '!B75</f>
        <v>0</v>
      </c>
      <c r="C5" s="154">
        <f>'ΜΑΚΡΟΠΡΟΘΕΣΜΟ ΔΑΝΕΙΟ '!C75</f>
        <v>0</v>
      </c>
      <c r="D5" s="154">
        <f>'ΜΑΚΡΟΠΡΟΘΕΣΜΟ ΔΑΝΕΙΟ '!D75</f>
        <v>0</v>
      </c>
      <c r="E5" s="154">
        <f>'ΜΑΚΡΟΠΡΟΘΕΣΜΟ ΔΑΝΕΙΟ '!E75</f>
        <v>0</v>
      </c>
      <c r="F5" s="154">
        <f>'ΜΑΚΡΟΠΡΟΘΕΣΜΟ ΔΑΝΕΙΟ '!F75</f>
        <v>0</v>
      </c>
      <c r="G5" s="154">
        <f>'ΜΑΚΡΟΠΡΟΘΕΣΜΟ ΔΑΝΕΙΟ '!G75</f>
        <v>0</v>
      </c>
      <c r="H5" s="154">
        <f>'ΜΑΚΡΟΠΡΟΘΕΣΜΟ ΔΑΝΕΙΟ '!H75</f>
        <v>0</v>
      </c>
      <c r="I5" s="154">
        <f>'ΜΑΚΡΟΠΡΟΘΕΣΜΟ ΔΑΝΕΙΟ '!I75</f>
        <v>0</v>
      </c>
      <c r="J5" s="154">
        <f>'ΜΑΚΡΟΠΡΟΘΕΣΜΟ ΔΑΝΕΙΟ '!J75</f>
        <v>0</v>
      </c>
      <c r="K5" s="154">
        <f>'ΜΑΚΡΟΠΡΟΘΕΣΜΟ ΔΑΝΕΙΟ '!K75</f>
        <v>0</v>
      </c>
    </row>
    <row r="6" spans="1:11" ht="27" customHeight="1">
      <c r="A6" s="290" t="s">
        <v>303</v>
      </c>
      <c r="B6" s="154">
        <f>'ΚΕΦΑΛΑΙΟ ΚΙΝΗΣΗΣ'!C29</f>
        <v>0</v>
      </c>
      <c r="C6" s="154">
        <f>'ΚΕΦΑΛΑΙΟ ΚΙΝΗΣΗΣ'!D29</f>
        <v>0</v>
      </c>
      <c r="D6" s="154">
        <f>'ΚΕΦΑΛΑΙΟ ΚΙΝΗΣΗΣ'!E29</f>
        <v>0</v>
      </c>
      <c r="E6" s="154">
        <f>'ΚΕΦΑΛΑΙΟ ΚΙΝΗΣΗΣ'!F29</f>
        <v>0</v>
      </c>
      <c r="F6" s="154">
        <f>'ΚΕΦΑΛΑΙΟ ΚΙΝΗΣΗΣ'!G29</f>
        <v>0</v>
      </c>
      <c r="G6" s="154">
        <f>'ΚΕΦΑΛΑΙΟ ΚΙΝΗΣΗΣ'!H29</f>
        <v>0</v>
      </c>
      <c r="H6" s="154">
        <f>'ΚΕΦΑΛΑΙΟ ΚΙΝΗΣΗΣ'!I29</f>
        <v>0</v>
      </c>
      <c r="I6" s="154">
        <f>'ΚΕΦΑΛΑΙΟ ΚΙΝΗΣΗΣ'!J29</f>
        <v>0</v>
      </c>
      <c r="J6" s="154">
        <f>'ΚΕΦΑΛΑΙΟ ΚΙΝΗΣΗΣ'!K29</f>
        <v>0</v>
      </c>
      <c r="K6" s="154">
        <f>'ΚΕΦΑΛΑΙΟ ΚΙΝΗΣΗΣ'!L29</f>
        <v>0</v>
      </c>
    </row>
    <row r="7" spans="1:11" ht="27" customHeight="1">
      <c r="A7" s="290" t="s">
        <v>158</v>
      </c>
      <c r="B7" s="190">
        <f>'ΤΟΚΟΧΡΕΟΛΥΣΙΑ ΔΑΝΕΙΩΝ'!B7</f>
        <v>0</v>
      </c>
      <c r="C7" s="190">
        <f>'ΤΟΚΟΧΡΕΟΛΥΣΙΑ ΔΑΝΕΙΩΝ'!C7</f>
        <v>0</v>
      </c>
      <c r="D7" s="190">
        <f>'ΤΟΚΟΧΡΕΟΛΥΣΙΑ ΔΑΝΕΙΩΝ'!D7</f>
        <v>0</v>
      </c>
      <c r="E7" s="190">
        <f>'ΤΟΚΟΧΡΕΟΛΥΣΙΑ ΔΑΝΕΙΩΝ'!E7</f>
        <v>0</v>
      </c>
      <c r="F7" s="190">
        <f>'ΤΟΚΟΧΡΕΟΛΥΣΙΑ ΔΑΝΕΙΩΝ'!F7</f>
        <v>0</v>
      </c>
      <c r="G7" s="190">
        <f>'ΤΟΚΟΧΡΕΟΛΥΣΙΑ ΔΑΝΕΙΩΝ'!G7</f>
        <v>0</v>
      </c>
      <c r="H7" s="190">
        <f>'ΤΟΚΟΧΡΕΟΛΥΣΙΑ ΔΑΝΕΙΩΝ'!H7</f>
        <v>0</v>
      </c>
      <c r="I7" s="190">
        <f>'ΤΟΚΟΧΡΕΟΛΥΣΙΑ ΔΑΝΕΙΩΝ'!I7</f>
        <v>0</v>
      </c>
      <c r="J7" s="190">
        <f>'ΤΟΚΟΧΡΕΟΛΥΣΙΑ ΔΑΝΕΙΩΝ'!J7</f>
        <v>0</v>
      </c>
      <c r="K7" s="190">
        <f>'ΤΟΚΟΧΡΕΟΛΥΣΙΑ ΔΑΝΕΙΩΝ'!K7</f>
        <v>0</v>
      </c>
    </row>
    <row r="8" spans="1:11" ht="27" customHeight="1">
      <c r="A8" s="290" t="s">
        <v>160</v>
      </c>
      <c r="B8" s="154">
        <f>SUM('ΥΦΙΣΤΑΜΕΝΕΣ ΔΑΝΕΙΑΚΕΣ ΥΠΟΧΡ'!I47:I49)</f>
        <v>0</v>
      </c>
      <c r="C8" s="154">
        <f>SUM('ΥΦΙΣΤΑΜΕΝΕΣ ΔΑΝΕΙΑΚΕΣ ΥΠΟΧΡ'!J47:J49)</f>
        <v>0</v>
      </c>
      <c r="D8" s="154">
        <f>SUM('ΥΦΙΣΤΑΜΕΝΕΣ ΔΑΝΕΙΑΚΕΣ ΥΠΟΧΡ'!K47:K49)</f>
        <v>0</v>
      </c>
      <c r="E8" s="154">
        <f>SUM('ΥΦΙΣΤΑΜΕΝΕΣ ΔΑΝΕΙΑΚΕΣ ΥΠΟΧΡ'!L47:L49)</f>
        <v>0</v>
      </c>
      <c r="F8" s="154">
        <f>SUM('ΥΦΙΣΤΑΜΕΝΕΣ ΔΑΝΕΙΑΚΕΣ ΥΠΟΧΡ'!M47:M49)</f>
        <v>0</v>
      </c>
      <c r="G8" s="154">
        <f>SUM('ΥΦΙΣΤΑΜΕΝΕΣ ΔΑΝΕΙΑΚΕΣ ΥΠΟΧΡ'!N47:N49)</f>
        <v>0</v>
      </c>
      <c r="H8" s="154">
        <f>SUM('ΥΦΙΣΤΑΜΕΝΕΣ ΔΑΝΕΙΑΚΕΣ ΥΠΟΧΡ'!O47:O49)</f>
        <v>0</v>
      </c>
      <c r="I8" s="154">
        <f>SUM('ΥΦΙΣΤΑΜΕΝΕΣ ΔΑΝΕΙΑΚΕΣ ΥΠΟΧΡ'!P47:P49)</f>
        <v>0</v>
      </c>
      <c r="J8" s="154">
        <f>SUM('ΥΦΙΣΤΑΜΕΝΕΣ ΔΑΝΕΙΑΚΕΣ ΥΠΟΧΡ'!Q47:Q49)</f>
        <v>0</v>
      </c>
      <c r="K8" s="154">
        <f>SUM('ΥΦΙΣΤΑΜΕΝΕΣ ΔΑΝΕΙΑΚΕΣ ΥΠΟΧΡ'!R47:R49)</f>
        <v>0</v>
      </c>
    </row>
    <row r="9" spans="1:11" ht="27" customHeight="1">
      <c r="A9" s="290" t="s">
        <v>159</v>
      </c>
      <c r="B9" s="154">
        <f>'LEASING ΕΠΕΝΔΥΤΙΚΟΥ ΣΧΕΔΙΟΥ'!D9</f>
        <v>0</v>
      </c>
      <c r="C9" s="154">
        <f>'LEASING ΕΠΕΝΔΥΤΙΚΟΥ ΣΧΕΔΙΟΥ'!E9</f>
        <v>0</v>
      </c>
      <c r="D9" s="154">
        <f>'LEASING ΕΠΕΝΔΥΤΙΚΟΥ ΣΧΕΔΙΟΥ'!F9</f>
        <v>0</v>
      </c>
      <c r="E9" s="154">
        <f>'LEASING ΕΠΕΝΔΥΤΙΚΟΥ ΣΧΕΔΙΟΥ'!G9</f>
        <v>0</v>
      </c>
      <c r="F9" s="154">
        <f>'LEASING ΕΠΕΝΔΥΤΙΚΟΥ ΣΧΕΔΙΟΥ'!H9</f>
        <v>0</v>
      </c>
      <c r="G9" s="154">
        <f>'LEASING ΕΠΕΝΔΥΤΙΚΟΥ ΣΧΕΔΙΟΥ'!I9</f>
        <v>0</v>
      </c>
      <c r="H9" s="154">
        <f>'LEASING ΕΠΕΝΔΥΤΙΚΟΥ ΣΧΕΔΙΟΥ'!J9</f>
        <v>0</v>
      </c>
      <c r="I9" s="154">
        <f>'LEASING ΕΠΕΝΔΥΤΙΚΟΥ ΣΧΕΔΙΟΥ'!K9</f>
        <v>0</v>
      </c>
      <c r="J9" s="154">
        <f>'LEASING ΕΠΕΝΔΥΤΙΚΟΥ ΣΧΕΔΙΟΥ'!L9</f>
        <v>0</v>
      </c>
      <c r="K9" s="154">
        <f>'LEASING ΕΠΕΝΔΥΤΙΚΟΥ ΣΧΕΔΙΟΥ'!M9</f>
        <v>0</v>
      </c>
    </row>
    <row r="10" spans="1:11" ht="27" customHeight="1">
      <c r="A10" s="78" t="s">
        <v>304</v>
      </c>
      <c r="B10" s="291">
        <f>SUM(B2:B9)</f>
        <v>0</v>
      </c>
      <c r="C10" s="291">
        <f aca="true" t="shared" si="0" ref="C10:K10">SUM(C2:C9)</f>
        <v>0</v>
      </c>
      <c r="D10" s="291">
        <f t="shared" si="0"/>
        <v>0</v>
      </c>
      <c r="E10" s="291">
        <f t="shared" si="0"/>
        <v>0</v>
      </c>
      <c r="F10" s="291">
        <f t="shared" si="0"/>
        <v>0</v>
      </c>
      <c r="G10" s="291">
        <f t="shared" si="0"/>
        <v>0</v>
      </c>
      <c r="H10" s="291">
        <f t="shared" si="0"/>
        <v>0</v>
      </c>
      <c r="I10" s="291">
        <f t="shared" si="0"/>
        <v>0</v>
      </c>
      <c r="J10" s="291">
        <f t="shared" si="0"/>
        <v>0</v>
      </c>
      <c r="K10" s="291">
        <f t="shared" si="0"/>
        <v>0</v>
      </c>
    </row>
    <row r="11" spans="1:11" ht="27" customHeight="1">
      <c r="A11" s="153" t="s">
        <v>166</v>
      </c>
      <c r="B11" s="291">
        <f>'ΛΜΟΣ ΕΚΜΕΤ ΦΟΡΕΑ '!B11</f>
        <v>0</v>
      </c>
      <c r="C11" s="291">
        <f>'ΛΜΟΣ ΕΚΜΕΤ ΦΟΡΕΑ '!C11</f>
        <v>0</v>
      </c>
      <c r="D11" s="291">
        <f>'ΛΜΟΣ ΕΚΜΕΤ ΦΟΡΕΑ '!D11</f>
        <v>0</v>
      </c>
      <c r="E11" s="291">
        <f>'ΛΜΟΣ ΕΚΜΕΤ ΦΟΡΕΑ '!E11</f>
        <v>0</v>
      </c>
      <c r="F11" s="291">
        <f>'ΛΜΟΣ ΕΚΜΕΤ ΦΟΡΕΑ '!F11</f>
        <v>0</v>
      </c>
      <c r="G11" s="291">
        <f>'ΛΜΟΣ ΕΚΜΕΤ ΦΟΡΕΑ '!G11</f>
        <v>0</v>
      </c>
      <c r="H11" s="291">
        <f>'ΛΜΟΣ ΕΚΜΕΤ ΦΟΡΕΑ '!H11</f>
        <v>0</v>
      </c>
      <c r="I11" s="291">
        <f>'ΛΜΟΣ ΕΚΜΕΤ ΦΟΡΕΑ '!I11</f>
        <v>0</v>
      </c>
      <c r="J11" s="291">
        <f>'ΛΜΟΣ ΕΚΜΕΤ ΦΟΡΕΑ '!J11</f>
        <v>0</v>
      </c>
      <c r="K11" s="291">
        <f>'ΛΜΟΣ ΕΚΜΕΤ ΦΟΡΕΑ '!K11</f>
        <v>0</v>
      </c>
    </row>
    <row r="12" spans="1:11" ht="27" customHeight="1">
      <c r="A12" s="289" t="s">
        <v>305</v>
      </c>
      <c r="B12" s="292" t="e">
        <f>B10/B11</f>
        <v>#DIV/0!</v>
      </c>
      <c r="C12" s="292" t="e">
        <f aca="true" t="shared" si="1" ref="C12:K12">C10/C11</f>
        <v>#DIV/0!</v>
      </c>
      <c r="D12" s="292" t="e">
        <f t="shared" si="1"/>
        <v>#DIV/0!</v>
      </c>
      <c r="E12" s="292" t="e">
        <f t="shared" si="1"/>
        <v>#DIV/0!</v>
      </c>
      <c r="F12" s="292" t="e">
        <f t="shared" si="1"/>
        <v>#DIV/0!</v>
      </c>
      <c r="G12" s="292" t="e">
        <f t="shared" si="1"/>
        <v>#DIV/0!</v>
      </c>
      <c r="H12" s="292" t="e">
        <f t="shared" si="1"/>
        <v>#DIV/0!</v>
      </c>
      <c r="I12" s="292" t="e">
        <f t="shared" si="1"/>
        <v>#DIV/0!</v>
      </c>
      <c r="J12" s="292" t="e">
        <f t="shared" si="1"/>
        <v>#DIV/0!</v>
      </c>
      <c r="K12" s="292" t="e">
        <f t="shared" si="1"/>
        <v>#DIV/0!</v>
      </c>
    </row>
    <row r="13" spans="1:11" ht="27" customHeight="1">
      <c r="A13" s="289" t="s">
        <v>306</v>
      </c>
      <c r="B13" s="293" t="e">
        <f>AVERAGE(B12:K12)</f>
        <v>#DIV/0!</v>
      </c>
      <c r="C13" s="294"/>
      <c r="D13" s="294"/>
      <c r="E13" s="294"/>
      <c r="F13" s="294"/>
      <c r="G13" s="294"/>
      <c r="H13" s="294"/>
      <c r="I13" s="294"/>
      <c r="J13" s="294"/>
      <c r="K13" s="294"/>
    </row>
    <row r="14" spans="1:11" ht="26.25" customHeight="1">
      <c r="A14" s="514" t="s">
        <v>386</v>
      </c>
      <c r="B14" s="515"/>
      <c r="C14" s="515"/>
      <c r="D14" s="515"/>
      <c r="E14" s="515"/>
      <c r="F14" s="515"/>
      <c r="G14" s="515"/>
      <c r="H14" s="515"/>
      <c r="I14" s="515"/>
      <c r="J14" s="515"/>
      <c r="K14" s="516"/>
    </row>
  </sheetData>
  <sheetProtection/>
  <mergeCells count="1">
    <mergeCell ref="A14:K1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0">
      <selection activeCell="F31" sqref="F31"/>
    </sheetView>
  </sheetViews>
  <sheetFormatPr defaultColWidth="9.00390625" defaultRowHeight="12.75"/>
  <cols>
    <col min="1" max="1" width="39.75390625" style="80" customWidth="1"/>
    <col min="2" max="2" width="14.625" style="80" customWidth="1"/>
    <col min="3" max="12" width="11.00390625" style="80" customWidth="1"/>
    <col min="13" max="16384" width="9.125" style="80" customWidth="1"/>
  </cols>
  <sheetData>
    <row r="1" spans="1:12" ht="23.25" customHeight="1">
      <c r="A1" s="82"/>
      <c r="B1" s="267" t="s">
        <v>87</v>
      </c>
      <c r="C1" s="267" t="s">
        <v>22</v>
      </c>
      <c r="D1" s="267" t="s">
        <v>23</v>
      </c>
      <c r="E1" s="267" t="s">
        <v>24</v>
      </c>
      <c r="F1" s="267" t="s">
        <v>25</v>
      </c>
      <c r="G1" s="267" t="s">
        <v>26</v>
      </c>
      <c r="H1" s="267" t="s">
        <v>27</v>
      </c>
      <c r="I1" s="267" t="s">
        <v>28</v>
      </c>
      <c r="J1" s="267" t="s">
        <v>29</v>
      </c>
      <c r="K1" s="267" t="s">
        <v>30</v>
      </c>
      <c r="L1" s="214" t="s">
        <v>31</v>
      </c>
    </row>
    <row r="2" spans="1:12" s="83" customFormat="1" ht="16.5" customHeight="1">
      <c r="A2" s="92" t="s">
        <v>78</v>
      </c>
      <c r="B2" s="88"/>
      <c r="C2" s="88"/>
      <c r="D2" s="88"/>
      <c r="E2" s="88"/>
      <c r="F2" s="88"/>
      <c r="G2" s="88"/>
      <c r="H2" s="88"/>
      <c r="I2" s="88"/>
      <c r="J2" s="88"/>
      <c r="K2" s="88"/>
      <c r="L2" s="88"/>
    </row>
    <row r="3" spans="1:12" s="85" customFormat="1" ht="18" customHeight="1">
      <c r="A3" s="169" t="s">
        <v>79</v>
      </c>
      <c r="B3" s="84"/>
      <c r="C3" s="84"/>
      <c r="D3" s="84"/>
      <c r="E3" s="84"/>
      <c r="F3" s="84"/>
      <c r="G3" s="84"/>
      <c r="H3" s="84"/>
      <c r="I3" s="84"/>
      <c r="J3" s="84"/>
      <c r="K3" s="84"/>
      <c r="L3" s="84"/>
    </row>
    <row r="4" spans="1:12" s="85" customFormat="1" ht="30" customHeight="1">
      <c r="A4" s="59" t="s">
        <v>166</v>
      </c>
      <c r="B4" s="90"/>
      <c r="C4" s="90">
        <f>'ΛΜΟΣ ΕΚΜΕΤ ΦΟΡΕΑ '!B11</f>
        <v>0</v>
      </c>
      <c r="D4" s="90">
        <f>'ΛΜΟΣ ΕΚΜΕΤ ΦΟΡΕΑ '!C11</f>
        <v>0</v>
      </c>
      <c r="E4" s="90">
        <f>'ΛΜΟΣ ΕΚΜΕΤ ΦΟΡΕΑ '!D11</f>
        <v>0</v>
      </c>
      <c r="F4" s="90">
        <f>'ΛΜΟΣ ΕΚΜΕΤ ΦΟΡΕΑ '!E11</f>
        <v>0</v>
      </c>
      <c r="G4" s="90">
        <f>'ΛΜΟΣ ΕΚΜΕΤ ΦΟΡΕΑ '!F11</f>
        <v>0</v>
      </c>
      <c r="H4" s="90">
        <f>'ΛΜΟΣ ΕΚΜΕΤ ΦΟΡΕΑ '!G11</f>
        <v>0</v>
      </c>
      <c r="I4" s="90">
        <f>'ΛΜΟΣ ΕΚΜΕΤ ΦΟΡΕΑ '!H11</f>
        <v>0</v>
      </c>
      <c r="J4" s="90">
        <f>'ΛΜΟΣ ΕΚΜΕΤ ΦΟΡΕΑ '!I11</f>
        <v>0</v>
      </c>
      <c r="K4" s="90">
        <f>'ΛΜΟΣ ΕΚΜΕΤ ΦΟΡΕΑ '!J11</f>
        <v>0</v>
      </c>
      <c r="L4" s="90">
        <f>'ΛΜΟΣ ΕΚΜΕΤ ΦΟΡΕΑ '!K11</f>
        <v>0</v>
      </c>
    </row>
    <row r="5" spans="1:12" ht="18" customHeight="1">
      <c r="A5" s="170" t="s">
        <v>88</v>
      </c>
      <c r="B5" s="91">
        <f>B4</f>
        <v>0</v>
      </c>
      <c r="C5" s="91">
        <f aca="true" t="shared" si="0" ref="C5:L5">C4</f>
        <v>0</v>
      </c>
      <c r="D5" s="91">
        <f t="shared" si="0"/>
        <v>0</v>
      </c>
      <c r="E5" s="91">
        <f t="shared" si="0"/>
        <v>0</v>
      </c>
      <c r="F5" s="91">
        <f t="shared" si="0"/>
        <v>0</v>
      </c>
      <c r="G5" s="91">
        <f t="shared" si="0"/>
        <v>0</v>
      </c>
      <c r="H5" s="91">
        <f t="shared" si="0"/>
        <v>0</v>
      </c>
      <c r="I5" s="91">
        <f t="shared" si="0"/>
        <v>0</v>
      </c>
      <c r="J5" s="91">
        <f t="shared" si="0"/>
        <v>0</v>
      </c>
      <c r="K5" s="91">
        <f t="shared" si="0"/>
        <v>0</v>
      </c>
      <c r="L5" s="91">
        <f t="shared" si="0"/>
        <v>0</v>
      </c>
    </row>
    <row r="6" spans="1:12" s="85" customFormat="1" ht="18" customHeight="1">
      <c r="A6" s="78" t="s">
        <v>80</v>
      </c>
      <c r="B6" s="86"/>
      <c r="C6" s="86"/>
      <c r="D6" s="86"/>
      <c r="E6" s="86"/>
      <c r="F6" s="86"/>
      <c r="G6" s="86"/>
      <c r="H6" s="86"/>
      <c r="I6" s="86"/>
      <c r="J6" s="86"/>
      <c r="K6" s="86"/>
      <c r="L6" s="86"/>
    </row>
    <row r="7" spans="1:12" ht="18" customHeight="1">
      <c r="A7" s="171" t="s">
        <v>81</v>
      </c>
      <c r="B7" s="90">
        <f>ΚΟΣΤΟΣ!C34</f>
        <v>0</v>
      </c>
      <c r="C7" s="108"/>
      <c r="D7" s="108"/>
      <c r="E7" s="108"/>
      <c r="F7" s="108"/>
      <c r="G7" s="108"/>
      <c r="H7" s="108"/>
      <c r="I7" s="108"/>
      <c r="J7" s="108"/>
      <c r="K7" s="108"/>
      <c r="L7" s="108"/>
    </row>
    <row r="8" spans="1:12" ht="18" customHeight="1">
      <c r="A8" s="172" t="s">
        <v>161</v>
      </c>
      <c r="B8" s="86"/>
      <c r="C8" s="90">
        <f>'ΚΕΦΑΛΑΙΟ ΚΙΝΗΣΗΣ'!C17</f>
        <v>0</v>
      </c>
      <c r="D8" s="90">
        <f>'ΚΕΦΑΛΑΙΟ ΚΙΝΗΣΗΣ'!D17-'ΚΕΦΑΛΑΙΟ ΚΙΝΗΣΗΣ'!C17</f>
        <v>0</v>
      </c>
      <c r="E8" s="90">
        <f>'ΚΕΦΑΛΑΙΟ ΚΙΝΗΣΗΣ'!E17-'ΚΕΦΑΛΑΙΟ ΚΙΝΗΣΗΣ'!D17</f>
        <v>0</v>
      </c>
      <c r="F8" s="90">
        <f>'ΚΕΦΑΛΑΙΟ ΚΙΝΗΣΗΣ'!F17-'ΚΕΦΑΛΑΙΟ ΚΙΝΗΣΗΣ'!E17</f>
        <v>0</v>
      </c>
      <c r="G8" s="90">
        <f>'ΚΕΦΑΛΑΙΟ ΚΙΝΗΣΗΣ'!G17-'ΚΕΦΑΛΑΙΟ ΚΙΝΗΣΗΣ'!F17</f>
        <v>0</v>
      </c>
      <c r="H8" s="90">
        <f>'ΚΕΦΑΛΑΙΟ ΚΙΝΗΣΗΣ'!H17-'ΚΕΦΑΛΑΙΟ ΚΙΝΗΣΗΣ'!G17</f>
        <v>0</v>
      </c>
      <c r="I8" s="90">
        <f>'ΚΕΦΑΛΑΙΟ ΚΙΝΗΣΗΣ'!I17-'ΚΕΦΑΛΑΙΟ ΚΙΝΗΣΗΣ'!H17</f>
        <v>0</v>
      </c>
      <c r="J8" s="90">
        <f>'ΚΕΦΑΛΑΙΟ ΚΙΝΗΣΗΣ'!J17-'ΚΕΦΑΛΑΙΟ ΚΙΝΗΣΗΣ'!I17</f>
        <v>0</v>
      </c>
      <c r="K8" s="90">
        <f>'ΚΕΦΑΛΑΙΟ ΚΙΝΗΣΗΣ'!K17-'ΚΕΦΑΛΑΙΟ ΚΙΝΗΣΗΣ'!J17</f>
        <v>0</v>
      </c>
      <c r="L8" s="90">
        <f>'ΚΕΦΑΛΑΙΟ ΚΙΝΗΣΗΣ'!L17-'ΚΕΦΑΛΑΙΟ ΚΙΝΗΣΗΣ'!K17</f>
        <v>0</v>
      </c>
    </row>
    <row r="9" spans="1:12" ht="18" customHeight="1">
      <c r="A9" s="170" t="s">
        <v>90</v>
      </c>
      <c r="B9" s="91">
        <f>SUM(B7:B8)</f>
        <v>0</v>
      </c>
      <c r="C9" s="91">
        <f aca="true" t="shared" si="1" ref="C9:L9">SUM(C7:C8)</f>
        <v>0</v>
      </c>
      <c r="D9" s="91">
        <f t="shared" si="1"/>
        <v>0</v>
      </c>
      <c r="E9" s="91">
        <f t="shared" si="1"/>
        <v>0</v>
      </c>
      <c r="F9" s="91">
        <f t="shared" si="1"/>
        <v>0</v>
      </c>
      <c r="G9" s="91">
        <f t="shared" si="1"/>
        <v>0</v>
      </c>
      <c r="H9" s="91">
        <f t="shared" si="1"/>
        <v>0</v>
      </c>
      <c r="I9" s="91">
        <f t="shared" si="1"/>
        <v>0</v>
      </c>
      <c r="J9" s="91">
        <f t="shared" si="1"/>
        <v>0</v>
      </c>
      <c r="K9" s="91">
        <f t="shared" si="1"/>
        <v>0</v>
      </c>
      <c r="L9" s="91">
        <f t="shared" si="1"/>
        <v>0</v>
      </c>
    </row>
    <row r="10" spans="1:12" ht="18" customHeight="1">
      <c r="A10" s="173" t="s">
        <v>82</v>
      </c>
      <c r="B10" s="91">
        <f>B5-B9</f>
        <v>0</v>
      </c>
      <c r="C10" s="91">
        <f aca="true" t="shared" si="2" ref="C10:L10">C5-C9</f>
        <v>0</v>
      </c>
      <c r="D10" s="91">
        <f t="shared" si="2"/>
        <v>0</v>
      </c>
      <c r="E10" s="91">
        <f t="shared" si="2"/>
        <v>0</v>
      </c>
      <c r="F10" s="91">
        <f t="shared" si="2"/>
        <v>0</v>
      </c>
      <c r="G10" s="91">
        <f t="shared" si="2"/>
        <v>0</v>
      </c>
      <c r="H10" s="91">
        <f t="shared" si="2"/>
        <v>0</v>
      </c>
      <c r="I10" s="91">
        <f t="shared" si="2"/>
        <v>0</v>
      </c>
      <c r="J10" s="91">
        <f t="shared" si="2"/>
        <v>0</v>
      </c>
      <c r="K10" s="91">
        <f t="shared" si="2"/>
        <v>0</v>
      </c>
      <c r="L10" s="91">
        <f t="shared" si="2"/>
        <v>0</v>
      </c>
    </row>
    <row r="12" spans="1:12" s="87" customFormat="1" ht="16.5" customHeight="1">
      <c r="A12" s="93" t="s">
        <v>0</v>
      </c>
      <c r="B12" s="89"/>
      <c r="C12" s="89"/>
      <c r="D12" s="89"/>
      <c r="E12" s="89"/>
      <c r="F12" s="89"/>
      <c r="G12" s="89"/>
      <c r="H12" s="89"/>
      <c r="I12" s="89"/>
      <c r="J12" s="89"/>
      <c r="K12" s="89"/>
      <c r="L12" s="89"/>
    </row>
    <row r="13" spans="1:12" s="85" customFormat="1" ht="18" customHeight="1">
      <c r="A13" s="169" t="s">
        <v>83</v>
      </c>
      <c r="B13" s="192"/>
      <c r="C13" s="84"/>
      <c r="D13" s="84"/>
      <c r="E13" s="84"/>
      <c r="F13" s="84"/>
      <c r="G13" s="84"/>
      <c r="H13" s="84"/>
      <c r="I13" s="84"/>
      <c r="J13" s="84"/>
      <c r="K13" s="84"/>
      <c r="L13" s="84"/>
    </row>
    <row r="14" spans="1:12" s="85" customFormat="1" ht="30" customHeight="1">
      <c r="A14" s="59" t="s">
        <v>166</v>
      </c>
      <c r="B14" s="192"/>
      <c r="C14" s="191"/>
      <c r="D14" s="191"/>
      <c r="E14" s="191"/>
      <c r="F14" s="191"/>
      <c r="G14" s="191"/>
      <c r="H14" s="191"/>
      <c r="I14" s="191"/>
      <c r="J14" s="191"/>
      <c r="K14" s="191"/>
      <c r="L14" s="191"/>
    </row>
    <row r="15" spans="1:12" ht="18" customHeight="1">
      <c r="A15" s="170" t="s">
        <v>91</v>
      </c>
      <c r="B15" s="91">
        <f aca="true" t="shared" si="3" ref="B15:L15">B14</f>
        <v>0</v>
      </c>
      <c r="C15" s="91">
        <f t="shared" si="3"/>
        <v>0</v>
      </c>
      <c r="D15" s="91">
        <f t="shared" si="3"/>
        <v>0</v>
      </c>
      <c r="E15" s="91">
        <f t="shared" si="3"/>
        <v>0</v>
      </c>
      <c r="F15" s="91">
        <f t="shared" si="3"/>
        <v>0</v>
      </c>
      <c r="G15" s="91">
        <f t="shared" si="3"/>
        <v>0</v>
      </c>
      <c r="H15" s="91">
        <f t="shared" si="3"/>
        <v>0</v>
      </c>
      <c r="I15" s="91">
        <f t="shared" si="3"/>
        <v>0</v>
      </c>
      <c r="J15" s="91">
        <f t="shared" si="3"/>
        <v>0</v>
      </c>
      <c r="K15" s="91">
        <f t="shared" si="3"/>
        <v>0</v>
      </c>
      <c r="L15" s="91">
        <f t="shared" si="3"/>
        <v>0</v>
      </c>
    </row>
    <row r="16" spans="1:12" s="85" customFormat="1" ht="18" customHeight="1">
      <c r="A16" s="78" t="s">
        <v>84</v>
      </c>
      <c r="B16" s="175"/>
      <c r="C16" s="175"/>
      <c r="D16" s="175"/>
      <c r="E16" s="175"/>
      <c r="F16" s="175"/>
      <c r="G16" s="175"/>
      <c r="H16" s="175"/>
      <c r="I16" s="175"/>
      <c r="J16" s="175"/>
      <c r="K16" s="175"/>
      <c r="L16" s="175"/>
    </row>
    <row r="17" spans="1:13" ht="18" customHeight="1">
      <c r="A17" s="171" t="s">
        <v>183</v>
      </c>
      <c r="B17" s="175"/>
      <c r="C17" s="175"/>
      <c r="D17" s="175"/>
      <c r="E17" s="175"/>
      <c r="F17" s="175"/>
      <c r="G17" s="175"/>
      <c r="H17" s="175"/>
      <c r="I17" s="175"/>
      <c r="J17" s="175"/>
      <c r="K17" s="175"/>
      <c r="L17" s="175"/>
      <c r="M17" s="85"/>
    </row>
    <row r="18" spans="1:13" ht="18" customHeight="1">
      <c r="A18" s="172" t="s">
        <v>161</v>
      </c>
      <c r="B18" s="175"/>
      <c r="C18" s="90">
        <f>'ΚΕΦΑΛΑΙΟ ΚΙΝΗΣΗΣ'!C8</f>
        <v>0</v>
      </c>
      <c r="D18" s="90">
        <f>'ΚΕΦΑΛΑΙΟ ΚΙΝΗΣΗΣ'!D8-'ΚΕΦΑΛΑΙΟ ΚΙΝΗΣΗΣ'!C8</f>
        <v>0</v>
      </c>
      <c r="E18" s="90">
        <f>'ΚΕΦΑΛΑΙΟ ΚΙΝΗΣΗΣ'!E8-'ΚΕΦΑΛΑΙΟ ΚΙΝΗΣΗΣ'!D8</f>
        <v>0</v>
      </c>
      <c r="F18" s="90">
        <f>'ΚΕΦΑΛΑΙΟ ΚΙΝΗΣΗΣ'!F8-'ΚΕΦΑΛΑΙΟ ΚΙΝΗΣΗΣ'!E8</f>
        <v>0</v>
      </c>
      <c r="G18" s="90">
        <f>'ΚΕΦΑΛΑΙΟ ΚΙΝΗΣΗΣ'!G8-'ΚΕΦΑΛΑΙΟ ΚΙΝΗΣΗΣ'!F8</f>
        <v>0</v>
      </c>
      <c r="H18" s="90">
        <f>'ΚΕΦΑΛΑΙΟ ΚΙΝΗΣΗΣ'!H8-'ΚΕΦΑΛΑΙΟ ΚΙΝΗΣΗΣ'!G8</f>
        <v>0</v>
      </c>
      <c r="I18" s="90">
        <f>'ΚΕΦΑΛΑΙΟ ΚΙΝΗΣΗΣ'!I8-'ΚΕΦΑΛΑΙΟ ΚΙΝΗΣΗΣ'!H8</f>
        <v>0</v>
      </c>
      <c r="J18" s="90">
        <f>'ΚΕΦΑΛΑΙΟ ΚΙΝΗΣΗΣ'!J8-'ΚΕΦΑΛΑΙΟ ΚΙΝΗΣΗΣ'!I8</f>
        <v>0</v>
      </c>
      <c r="K18" s="90">
        <f>'ΚΕΦΑΛΑΙΟ ΚΙΝΗΣΗΣ'!K8-'ΚΕΦΑΛΑΙΟ ΚΙΝΗΣΗΣ'!J8</f>
        <v>0</v>
      </c>
      <c r="L18" s="90">
        <f>'ΚΕΦΑΛΑΙΟ ΚΙΝΗΣΗΣ'!L8-'ΚΕΦΑΛΑΙΟ ΚΙΝΗΣΗΣ'!K8</f>
        <v>0</v>
      </c>
      <c r="M18" s="85"/>
    </row>
    <row r="19" spans="1:12" ht="18" customHeight="1">
      <c r="A19" s="170" t="s">
        <v>89</v>
      </c>
      <c r="B19" s="91">
        <f aca="true" t="shared" si="4" ref="B19:L19">SUM(B17:B18)</f>
        <v>0</v>
      </c>
      <c r="C19" s="91">
        <f t="shared" si="4"/>
        <v>0</v>
      </c>
      <c r="D19" s="91">
        <f t="shared" si="4"/>
        <v>0</v>
      </c>
      <c r="E19" s="91">
        <f t="shared" si="4"/>
        <v>0</v>
      </c>
      <c r="F19" s="91">
        <f t="shared" si="4"/>
        <v>0</v>
      </c>
      <c r="G19" s="91">
        <f t="shared" si="4"/>
        <v>0</v>
      </c>
      <c r="H19" s="91">
        <f t="shared" si="4"/>
        <v>0</v>
      </c>
      <c r="I19" s="91">
        <f t="shared" si="4"/>
        <v>0</v>
      </c>
      <c r="J19" s="91">
        <f t="shared" si="4"/>
        <v>0</v>
      </c>
      <c r="K19" s="91">
        <f t="shared" si="4"/>
        <v>0</v>
      </c>
      <c r="L19" s="91">
        <f t="shared" si="4"/>
        <v>0</v>
      </c>
    </row>
    <row r="20" spans="1:12" ht="18" customHeight="1">
      <c r="A20" s="173" t="s">
        <v>85</v>
      </c>
      <c r="B20" s="91">
        <f aca="true" t="shared" si="5" ref="B20:L20">B15-B19</f>
        <v>0</v>
      </c>
      <c r="C20" s="91">
        <f t="shared" si="5"/>
        <v>0</v>
      </c>
      <c r="D20" s="91">
        <f t="shared" si="5"/>
        <v>0</v>
      </c>
      <c r="E20" s="91">
        <f t="shared" si="5"/>
        <v>0</v>
      </c>
      <c r="F20" s="91">
        <f t="shared" si="5"/>
        <v>0</v>
      </c>
      <c r="G20" s="91">
        <f t="shared" si="5"/>
        <v>0</v>
      </c>
      <c r="H20" s="91">
        <f t="shared" si="5"/>
        <v>0</v>
      </c>
      <c r="I20" s="91">
        <f t="shared" si="5"/>
        <v>0</v>
      </c>
      <c r="J20" s="91">
        <f t="shared" si="5"/>
        <v>0</v>
      </c>
      <c r="K20" s="91">
        <f t="shared" si="5"/>
        <v>0</v>
      </c>
      <c r="L20" s="91">
        <f t="shared" si="5"/>
        <v>0</v>
      </c>
    </row>
    <row r="21" spans="1:12" s="87" customFormat="1" ht="18.75" customHeight="1">
      <c r="A21" s="275" t="s">
        <v>86</v>
      </c>
      <c r="B21" s="91">
        <f aca="true" t="shared" si="6" ref="B21:L21">B10-B20</f>
        <v>0</v>
      </c>
      <c r="C21" s="91">
        <f t="shared" si="6"/>
        <v>0</v>
      </c>
      <c r="D21" s="91">
        <f t="shared" si="6"/>
        <v>0</v>
      </c>
      <c r="E21" s="91">
        <f t="shared" si="6"/>
        <v>0</v>
      </c>
      <c r="F21" s="91">
        <f t="shared" si="6"/>
        <v>0</v>
      </c>
      <c r="G21" s="91">
        <f t="shared" si="6"/>
        <v>0</v>
      </c>
      <c r="H21" s="91">
        <f t="shared" si="6"/>
        <v>0</v>
      </c>
      <c r="I21" s="91">
        <f t="shared" si="6"/>
        <v>0</v>
      </c>
      <c r="J21" s="91">
        <f t="shared" si="6"/>
        <v>0</v>
      </c>
      <c r="K21" s="91">
        <f t="shared" si="6"/>
        <v>0</v>
      </c>
      <c r="L21" s="91">
        <f t="shared" si="6"/>
        <v>0</v>
      </c>
    </row>
    <row r="22" spans="1:12" ht="10.5">
      <c r="A22" s="81"/>
      <c r="B22" s="81"/>
      <c r="C22" s="81"/>
      <c r="D22" s="81"/>
      <c r="E22" s="81"/>
      <c r="F22" s="81"/>
      <c r="G22" s="81"/>
      <c r="H22" s="81"/>
      <c r="I22" s="81"/>
      <c r="J22" s="81"/>
      <c r="K22" s="81"/>
      <c r="L22" s="81"/>
    </row>
    <row r="23" spans="1:12" ht="17.25" customHeight="1">
      <c r="A23" s="94" t="s">
        <v>92</v>
      </c>
      <c r="B23" s="241" t="e">
        <f>IRR(B21:L21)</f>
        <v>#NUM!</v>
      </c>
      <c r="C23" s="81"/>
      <c r="D23" s="81"/>
      <c r="E23" s="81"/>
      <c r="F23" s="81"/>
      <c r="G23" s="81"/>
      <c r="H23" s="81"/>
      <c r="I23" s="81"/>
      <c r="J23" s="81"/>
      <c r="K23" s="81"/>
      <c r="L23" s="81"/>
    </row>
    <row r="25" spans="1:12" ht="29.25" customHeight="1">
      <c r="A25" s="107" t="s">
        <v>93</v>
      </c>
      <c r="B25" s="147"/>
      <c r="C25" s="147"/>
      <c r="D25" s="147"/>
      <c r="E25" s="147"/>
      <c r="F25" s="147"/>
      <c r="G25" s="147"/>
      <c r="H25" s="147"/>
      <c r="I25" s="147"/>
      <c r="J25" s="147"/>
      <c r="K25" s="147"/>
      <c r="L25" s="148"/>
    </row>
    <row r="26" spans="1:12" ht="51.75" customHeight="1">
      <c r="A26" s="514" t="s">
        <v>387</v>
      </c>
      <c r="B26" s="517"/>
      <c r="C26" s="517"/>
      <c r="D26" s="517"/>
      <c r="E26" s="517"/>
      <c r="F26" s="517"/>
      <c r="G26" s="517"/>
      <c r="H26" s="517"/>
      <c r="I26" s="517"/>
      <c r="J26" s="517"/>
      <c r="K26" s="517"/>
      <c r="L26" s="518"/>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L9 B15:L15 B19:L19" emptyCellReference="1"/>
  </ignoredErrors>
</worksheet>
</file>

<file path=xl/worksheets/sheet17.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40">
      <selection activeCell="Y51" sqref="Y51"/>
    </sheetView>
  </sheetViews>
  <sheetFormatPr defaultColWidth="9.00390625" defaultRowHeight="12.75"/>
  <cols>
    <col min="1" max="1" width="8.625" style="296" bestFit="1" customWidth="1"/>
    <col min="2" max="2" width="36.625" style="296" customWidth="1"/>
    <col min="3" max="3" width="4.125" style="331" customWidth="1"/>
    <col min="4" max="14" width="4.125" style="296" customWidth="1"/>
    <col min="15" max="15" width="13.25390625" style="296" customWidth="1"/>
    <col min="16" max="16" width="15.875" style="296" customWidth="1"/>
    <col min="17" max="17" width="12.625" style="296" customWidth="1"/>
    <col min="18" max="40" width="9.125" style="295" customWidth="1"/>
    <col min="41" max="16384" width="9.125" style="296" customWidth="1"/>
  </cols>
  <sheetData>
    <row r="1" spans="1:17" ht="46.5" customHeight="1">
      <c r="A1" s="530" t="s">
        <v>348</v>
      </c>
      <c r="B1" s="530"/>
      <c r="C1" s="530"/>
      <c r="D1" s="530"/>
      <c r="E1" s="530"/>
      <c r="F1" s="530"/>
      <c r="G1" s="530"/>
      <c r="H1" s="530"/>
      <c r="I1" s="530"/>
      <c r="J1" s="530"/>
      <c r="K1" s="530"/>
      <c r="L1" s="530"/>
      <c r="M1" s="530"/>
      <c r="N1" s="530"/>
      <c r="O1" s="530"/>
      <c r="P1" s="530"/>
      <c r="Q1" s="530"/>
    </row>
    <row r="2" spans="1:17" ht="64.5" customHeight="1">
      <c r="A2" s="531" t="s">
        <v>388</v>
      </c>
      <c r="B2" s="531"/>
      <c r="C2" s="531"/>
      <c r="D2" s="531"/>
      <c r="E2" s="531"/>
      <c r="F2" s="531"/>
      <c r="G2" s="531"/>
      <c r="H2" s="531"/>
      <c r="I2" s="531"/>
      <c r="J2" s="531"/>
      <c r="K2" s="531"/>
      <c r="L2" s="531"/>
      <c r="M2" s="531"/>
      <c r="N2" s="531"/>
      <c r="O2" s="531"/>
      <c r="P2" s="531"/>
      <c r="Q2" s="531"/>
    </row>
    <row r="3" spans="1:17" ht="13.5" customHeight="1">
      <c r="A3" s="297"/>
      <c r="B3" s="297"/>
      <c r="C3" s="297"/>
      <c r="D3" s="297"/>
      <c r="E3" s="297"/>
      <c r="F3" s="297"/>
      <c r="G3" s="297"/>
      <c r="H3" s="297"/>
      <c r="I3" s="297"/>
      <c r="J3" s="297"/>
      <c r="K3" s="297"/>
      <c r="L3" s="297"/>
      <c r="M3" s="297"/>
      <c r="N3" s="297"/>
      <c r="O3" s="297"/>
      <c r="P3" s="297"/>
      <c r="Q3" s="297"/>
    </row>
    <row r="4" spans="1:17" ht="150.75" customHeight="1">
      <c r="A4" s="532" t="s">
        <v>389</v>
      </c>
      <c r="B4" s="533"/>
      <c r="C4" s="533"/>
      <c r="D4" s="533"/>
      <c r="E4" s="533"/>
      <c r="F4" s="533"/>
      <c r="G4" s="533"/>
      <c r="H4" s="533"/>
      <c r="I4" s="533"/>
      <c r="J4" s="533"/>
      <c r="K4" s="533"/>
      <c r="L4" s="533"/>
      <c r="M4" s="533"/>
      <c r="N4" s="533"/>
      <c r="O4" s="533"/>
      <c r="P4" s="533"/>
      <c r="Q4" s="534"/>
    </row>
    <row r="5" spans="1:17" ht="27" customHeight="1">
      <c r="A5" s="297"/>
      <c r="B5" s="297"/>
      <c r="C5" s="297"/>
      <c r="D5" s="297"/>
      <c r="E5" s="297"/>
      <c r="F5" s="297"/>
      <c r="G5" s="297"/>
      <c r="H5" s="297"/>
      <c r="I5" s="297"/>
      <c r="J5" s="297"/>
      <c r="K5" s="297"/>
      <c r="L5" s="297"/>
      <c r="M5" s="297"/>
      <c r="N5" s="297"/>
      <c r="O5" s="297"/>
      <c r="P5" s="297"/>
      <c r="Q5" s="297"/>
    </row>
    <row r="6" spans="2:17" ht="27" customHeight="1">
      <c r="B6" s="332" t="s">
        <v>390</v>
      </c>
      <c r="C6" s="535"/>
      <c r="D6" s="535"/>
      <c r="E6" s="535"/>
      <c r="F6" s="535"/>
      <c r="G6" s="535"/>
      <c r="H6" s="535"/>
      <c r="I6" s="535"/>
      <c r="J6" s="535"/>
      <c r="K6" s="535"/>
      <c r="L6" s="535"/>
      <c r="M6" s="535"/>
      <c r="N6" s="535"/>
      <c r="O6" s="535"/>
      <c r="P6" s="535"/>
      <c r="Q6" s="535"/>
    </row>
    <row r="7" spans="2:17" ht="27" customHeight="1">
      <c r="B7" s="332" t="s">
        <v>391</v>
      </c>
      <c r="C7" s="536"/>
      <c r="D7" s="536"/>
      <c r="E7" s="536"/>
      <c r="F7" s="536"/>
      <c r="G7" s="536"/>
      <c r="H7" s="536"/>
      <c r="I7" s="536"/>
      <c r="J7" s="536"/>
      <c r="K7" s="536"/>
      <c r="L7" s="536"/>
      <c r="M7" s="536"/>
      <c r="N7" s="536"/>
      <c r="O7" s="536"/>
      <c r="P7" s="536"/>
      <c r="Q7" s="536"/>
    </row>
    <row r="8" spans="1:17" ht="27" customHeight="1">
      <c r="A8" s="330"/>
      <c r="B8" s="297"/>
      <c r="C8" s="297"/>
      <c r="D8" s="297"/>
      <c r="E8" s="297"/>
      <c r="F8" s="297"/>
      <c r="G8" s="297"/>
      <c r="H8" s="297"/>
      <c r="I8" s="297"/>
      <c r="J8" s="297"/>
      <c r="K8" s="297"/>
      <c r="L8" s="297"/>
      <c r="M8" s="297"/>
      <c r="N8" s="297"/>
      <c r="O8" s="297"/>
      <c r="P8" s="297"/>
      <c r="Q8" s="297"/>
    </row>
    <row r="9" spans="1:17" ht="15">
      <c r="A9" s="537" t="s">
        <v>349</v>
      </c>
      <c r="B9" s="537"/>
      <c r="C9" s="537"/>
      <c r="D9" s="537"/>
      <c r="E9" s="537"/>
      <c r="F9" s="537"/>
      <c r="G9" s="537"/>
      <c r="H9" s="537"/>
      <c r="I9" s="537"/>
      <c r="J9" s="537"/>
      <c r="K9" s="537"/>
      <c r="L9" s="537"/>
      <c r="M9" s="537"/>
      <c r="N9" s="537"/>
      <c r="O9" s="537"/>
      <c r="P9" s="537"/>
      <c r="Q9" s="537"/>
    </row>
    <row r="10" spans="1:17" ht="27.75" customHeight="1">
      <c r="A10" s="298"/>
      <c r="B10" s="298"/>
      <c r="C10" s="522" t="s">
        <v>350</v>
      </c>
      <c r="D10" s="529"/>
      <c r="E10" s="529"/>
      <c r="F10" s="522" t="s">
        <v>351</v>
      </c>
      <c r="G10" s="529"/>
      <c r="H10" s="529"/>
      <c r="I10" s="522" t="s">
        <v>352</v>
      </c>
      <c r="J10" s="529"/>
      <c r="K10" s="529"/>
      <c r="L10" s="522" t="s">
        <v>353</v>
      </c>
      <c r="M10" s="529"/>
      <c r="N10" s="529"/>
      <c r="O10" s="299"/>
      <c r="P10" s="299"/>
      <c r="Q10" s="300"/>
    </row>
    <row r="11" spans="1:17" ht="60" customHeight="1">
      <c r="A11" s="301" t="s">
        <v>354</v>
      </c>
      <c r="B11" s="301" t="s">
        <v>355</v>
      </c>
      <c r="C11" s="302" t="s">
        <v>356</v>
      </c>
      <c r="D11" s="302" t="s">
        <v>357</v>
      </c>
      <c r="E11" s="302" t="s">
        <v>358</v>
      </c>
      <c r="F11" s="302" t="s">
        <v>359</v>
      </c>
      <c r="G11" s="302" t="s">
        <v>358</v>
      </c>
      <c r="H11" s="302" t="s">
        <v>356</v>
      </c>
      <c r="I11" s="302" t="s">
        <v>356</v>
      </c>
      <c r="J11" s="302" t="s">
        <v>359</v>
      </c>
      <c r="K11" s="302" t="s">
        <v>360</v>
      </c>
      <c r="L11" s="302" t="s">
        <v>361</v>
      </c>
      <c r="M11" s="302" t="s">
        <v>362</v>
      </c>
      <c r="N11" s="302" t="s">
        <v>363</v>
      </c>
      <c r="O11" s="303" t="s">
        <v>364</v>
      </c>
      <c r="P11" s="303" t="s">
        <v>365</v>
      </c>
      <c r="Q11" s="301" t="s">
        <v>366</v>
      </c>
    </row>
    <row r="12" spans="1:17" ht="15">
      <c r="A12" s="304">
        <v>1</v>
      </c>
      <c r="B12" s="305" t="s">
        <v>367</v>
      </c>
      <c r="C12" s="306">
        <v>0</v>
      </c>
      <c r="D12" s="307">
        <v>0</v>
      </c>
      <c r="E12" s="307">
        <v>0</v>
      </c>
      <c r="F12" s="307">
        <v>0</v>
      </c>
      <c r="G12" s="307">
        <v>0</v>
      </c>
      <c r="H12" s="307">
        <v>0</v>
      </c>
      <c r="I12" s="307">
        <v>0</v>
      </c>
      <c r="J12" s="307">
        <v>0</v>
      </c>
      <c r="K12" s="307">
        <v>0</v>
      </c>
      <c r="L12" s="307">
        <v>0</v>
      </c>
      <c r="M12" s="307">
        <v>0</v>
      </c>
      <c r="N12" s="307">
        <v>0</v>
      </c>
      <c r="O12" s="308"/>
      <c r="P12" s="308"/>
      <c r="Q12" s="309">
        <f>AVERAGE(C12:N12)</f>
        <v>0</v>
      </c>
    </row>
    <row r="13" spans="1:40" s="313" customFormat="1" ht="15">
      <c r="A13" s="304">
        <v>2</v>
      </c>
      <c r="B13" s="310" t="s">
        <v>368</v>
      </c>
      <c r="C13" s="311">
        <v>0</v>
      </c>
      <c r="D13" s="312">
        <v>0</v>
      </c>
      <c r="E13" s="312">
        <v>0</v>
      </c>
      <c r="F13" s="312">
        <v>0</v>
      </c>
      <c r="G13" s="312">
        <v>0</v>
      </c>
      <c r="H13" s="312">
        <v>0</v>
      </c>
      <c r="I13" s="312">
        <v>0</v>
      </c>
      <c r="J13" s="312">
        <v>0</v>
      </c>
      <c r="K13" s="312">
        <v>0</v>
      </c>
      <c r="L13" s="312">
        <v>0</v>
      </c>
      <c r="M13" s="312">
        <v>0</v>
      </c>
      <c r="N13" s="312">
        <v>0</v>
      </c>
      <c r="O13" s="308"/>
      <c r="P13" s="308"/>
      <c r="Q13" s="309">
        <f>AVERAGE(C13:N13)*(7/8)</f>
        <v>0</v>
      </c>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row>
    <row r="14" spans="1:40" s="313" customFormat="1" ht="15">
      <c r="A14" s="304">
        <v>3</v>
      </c>
      <c r="B14" s="310" t="s">
        <v>369</v>
      </c>
      <c r="C14" s="311">
        <v>0</v>
      </c>
      <c r="D14" s="312">
        <v>0</v>
      </c>
      <c r="E14" s="312">
        <v>0</v>
      </c>
      <c r="F14" s="312">
        <v>0</v>
      </c>
      <c r="G14" s="312">
        <v>0</v>
      </c>
      <c r="H14" s="312">
        <v>0</v>
      </c>
      <c r="I14" s="312">
        <v>0</v>
      </c>
      <c r="J14" s="312">
        <v>0</v>
      </c>
      <c r="K14" s="312">
        <v>0</v>
      </c>
      <c r="L14" s="312">
        <v>0</v>
      </c>
      <c r="M14" s="312">
        <v>0</v>
      </c>
      <c r="N14" s="312">
        <v>0</v>
      </c>
      <c r="O14" s="308"/>
      <c r="P14" s="308"/>
      <c r="Q14" s="309">
        <f>AVERAGE(C14:N14)*(6/8)</f>
        <v>0</v>
      </c>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row>
    <row r="15" spans="1:40" s="313" customFormat="1" ht="15">
      <c r="A15" s="304">
        <v>4</v>
      </c>
      <c r="B15" s="310" t="s">
        <v>370</v>
      </c>
      <c r="C15" s="311">
        <v>0</v>
      </c>
      <c r="D15" s="312">
        <v>0</v>
      </c>
      <c r="E15" s="312">
        <v>0</v>
      </c>
      <c r="F15" s="312">
        <v>0</v>
      </c>
      <c r="G15" s="312">
        <v>0</v>
      </c>
      <c r="H15" s="312">
        <v>0</v>
      </c>
      <c r="I15" s="312">
        <v>0</v>
      </c>
      <c r="J15" s="312">
        <v>0</v>
      </c>
      <c r="K15" s="312">
        <v>0</v>
      </c>
      <c r="L15" s="312">
        <v>0</v>
      </c>
      <c r="M15" s="312">
        <v>0</v>
      </c>
      <c r="N15" s="312">
        <v>0</v>
      </c>
      <c r="O15" s="308"/>
      <c r="P15" s="308"/>
      <c r="Q15" s="309">
        <f>AVERAGE(C15:N15)*(5/8)</f>
        <v>0</v>
      </c>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row>
    <row r="16" spans="1:40" s="313" customFormat="1" ht="15">
      <c r="A16" s="304">
        <v>5</v>
      </c>
      <c r="B16" s="310" t="s">
        <v>371</v>
      </c>
      <c r="C16" s="311">
        <v>0</v>
      </c>
      <c r="D16" s="312">
        <v>0</v>
      </c>
      <c r="E16" s="312">
        <v>0</v>
      </c>
      <c r="F16" s="312">
        <v>0</v>
      </c>
      <c r="G16" s="312">
        <v>0</v>
      </c>
      <c r="H16" s="312">
        <v>0</v>
      </c>
      <c r="I16" s="312">
        <v>0</v>
      </c>
      <c r="J16" s="312">
        <v>0</v>
      </c>
      <c r="K16" s="312">
        <v>0</v>
      </c>
      <c r="L16" s="312">
        <v>0</v>
      </c>
      <c r="M16" s="312">
        <v>0</v>
      </c>
      <c r="N16" s="312">
        <v>0</v>
      </c>
      <c r="O16" s="308"/>
      <c r="P16" s="308"/>
      <c r="Q16" s="309">
        <f>AVERAGE(C16:N16)*(4/8)</f>
        <v>0</v>
      </c>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row>
    <row r="17" spans="1:40" s="313" customFormat="1" ht="15">
      <c r="A17" s="304">
        <v>6</v>
      </c>
      <c r="B17" s="310" t="s">
        <v>372</v>
      </c>
      <c r="C17" s="311">
        <v>0</v>
      </c>
      <c r="D17" s="312">
        <v>0</v>
      </c>
      <c r="E17" s="312">
        <v>0</v>
      </c>
      <c r="F17" s="312">
        <v>0</v>
      </c>
      <c r="G17" s="312">
        <v>0</v>
      </c>
      <c r="H17" s="312">
        <v>0</v>
      </c>
      <c r="I17" s="312">
        <v>0</v>
      </c>
      <c r="J17" s="312">
        <v>0</v>
      </c>
      <c r="K17" s="312">
        <v>0</v>
      </c>
      <c r="L17" s="312">
        <v>0</v>
      </c>
      <c r="M17" s="312">
        <v>0</v>
      </c>
      <c r="N17" s="312">
        <v>0</v>
      </c>
      <c r="O17" s="308"/>
      <c r="P17" s="308"/>
      <c r="Q17" s="309">
        <f>AVERAGE(C17:N17)*(3/8)</f>
        <v>0</v>
      </c>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row>
    <row r="18" spans="1:40" s="313" customFormat="1" ht="15">
      <c r="A18" s="304">
        <v>7</v>
      </c>
      <c r="B18" s="310" t="s">
        <v>373</v>
      </c>
      <c r="C18" s="311">
        <v>0</v>
      </c>
      <c r="D18" s="312">
        <v>0</v>
      </c>
      <c r="E18" s="312">
        <v>0</v>
      </c>
      <c r="F18" s="312">
        <v>0</v>
      </c>
      <c r="G18" s="312">
        <v>0</v>
      </c>
      <c r="H18" s="312">
        <v>0</v>
      </c>
      <c r="I18" s="312">
        <v>0</v>
      </c>
      <c r="J18" s="312">
        <v>0</v>
      </c>
      <c r="K18" s="312">
        <v>0</v>
      </c>
      <c r="L18" s="312">
        <v>0</v>
      </c>
      <c r="M18" s="312">
        <v>0</v>
      </c>
      <c r="N18" s="312">
        <v>0</v>
      </c>
      <c r="O18" s="308"/>
      <c r="P18" s="308"/>
      <c r="Q18" s="309">
        <f>AVERAGE(C18:N18)*(2/8)</f>
        <v>0</v>
      </c>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row>
    <row r="19" spans="1:40" s="313" customFormat="1" ht="15">
      <c r="A19" s="304">
        <v>8</v>
      </c>
      <c r="B19" s="310" t="s">
        <v>374</v>
      </c>
      <c r="C19" s="311">
        <v>0</v>
      </c>
      <c r="D19" s="312">
        <v>0</v>
      </c>
      <c r="E19" s="312">
        <v>0</v>
      </c>
      <c r="F19" s="312">
        <v>0</v>
      </c>
      <c r="G19" s="312">
        <v>0</v>
      </c>
      <c r="H19" s="312">
        <v>0</v>
      </c>
      <c r="I19" s="312">
        <v>0</v>
      </c>
      <c r="J19" s="312">
        <v>0</v>
      </c>
      <c r="K19" s="312">
        <v>0</v>
      </c>
      <c r="L19" s="312">
        <v>0</v>
      </c>
      <c r="M19" s="312">
        <v>0</v>
      </c>
      <c r="N19" s="312">
        <v>0</v>
      </c>
      <c r="O19" s="308"/>
      <c r="P19" s="308"/>
      <c r="Q19" s="309">
        <f>AVERAGE(C19:N19)*(1/8)</f>
        <v>0</v>
      </c>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row>
    <row r="20" spans="1:40" s="313" customFormat="1" ht="60">
      <c r="A20" s="304">
        <v>9</v>
      </c>
      <c r="B20" s="314" t="s">
        <v>375</v>
      </c>
      <c r="C20" s="524"/>
      <c r="D20" s="525"/>
      <c r="E20" s="525"/>
      <c r="F20" s="525"/>
      <c r="G20" s="525"/>
      <c r="H20" s="525"/>
      <c r="I20" s="525"/>
      <c r="J20" s="525"/>
      <c r="K20" s="525"/>
      <c r="L20" s="525"/>
      <c r="M20" s="525"/>
      <c r="N20" s="526"/>
      <c r="O20" s="315">
        <v>0</v>
      </c>
      <c r="P20" s="308"/>
      <c r="Q20" s="309">
        <f>O20/2080</f>
        <v>0</v>
      </c>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row>
    <row r="21" spans="1:17" ht="45.75" thickBot="1">
      <c r="A21" s="304">
        <v>10</v>
      </c>
      <c r="B21" s="316" t="s">
        <v>376</v>
      </c>
      <c r="C21" s="524"/>
      <c r="D21" s="525"/>
      <c r="E21" s="525"/>
      <c r="F21" s="525"/>
      <c r="G21" s="525"/>
      <c r="H21" s="525"/>
      <c r="I21" s="525"/>
      <c r="J21" s="525"/>
      <c r="K21" s="525"/>
      <c r="L21" s="525"/>
      <c r="M21" s="525"/>
      <c r="N21" s="526"/>
      <c r="O21" s="317"/>
      <c r="P21" s="318">
        <v>0</v>
      </c>
      <c r="Q21" s="309">
        <f>P21/300</f>
        <v>0</v>
      </c>
    </row>
    <row r="22" spans="1:40" s="321" customFormat="1" ht="15.75" thickBot="1">
      <c r="A22" s="519" t="s">
        <v>377</v>
      </c>
      <c r="B22" s="520"/>
      <c r="C22" s="520"/>
      <c r="D22" s="520"/>
      <c r="E22" s="520"/>
      <c r="F22" s="520"/>
      <c r="G22" s="520"/>
      <c r="H22" s="520"/>
      <c r="I22" s="520"/>
      <c r="J22" s="520"/>
      <c r="K22" s="520"/>
      <c r="L22" s="520"/>
      <c r="M22" s="520"/>
      <c r="N22" s="520"/>
      <c r="O22" s="520"/>
      <c r="P22" s="521"/>
      <c r="Q22" s="319">
        <f>SUM(Q12:Q21)</f>
        <v>0</v>
      </c>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row>
    <row r="23" spans="1:40" s="321" customFormat="1" ht="27" customHeight="1">
      <c r="A23" s="322"/>
      <c r="B23" s="323"/>
      <c r="C23" s="324"/>
      <c r="D23" s="325"/>
      <c r="E23" s="325"/>
      <c r="F23" s="325"/>
      <c r="G23" s="325"/>
      <c r="H23" s="325"/>
      <c r="I23" s="325"/>
      <c r="J23" s="325"/>
      <c r="K23" s="325"/>
      <c r="L23" s="325"/>
      <c r="M23" s="325"/>
      <c r="N23" s="325"/>
      <c r="O23" s="325"/>
      <c r="P23" s="325"/>
      <c r="Q23" s="326"/>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row>
    <row r="24" spans="1:40" s="321" customFormat="1" ht="15">
      <c r="A24" s="522" t="s">
        <v>378</v>
      </c>
      <c r="B24" s="522"/>
      <c r="C24" s="522"/>
      <c r="D24" s="522"/>
      <c r="E24" s="522"/>
      <c r="F24" s="522"/>
      <c r="G24" s="522"/>
      <c r="H24" s="522"/>
      <c r="I24" s="522"/>
      <c r="J24" s="522"/>
      <c r="K24" s="522"/>
      <c r="L24" s="522"/>
      <c r="M24" s="522"/>
      <c r="N24" s="522"/>
      <c r="O24" s="522"/>
      <c r="P24" s="522"/>
      <c r="Q24" s="522"/>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row>
    <row r="25" spans="1:40" s="321" customFormat="1" ht="27" customHeight="1">
      <c r="A25" s="298"/>
      <c r="B25" s="298"/>
      <c r="C25" s="522" t="s">
        <v>350</v>
      </c>
      <c r="D25" s="529"/>
      <c r="E25" s="529"/>
      <c r="F25" s="522" t="s">
        <v>351</v>
      </c>
      <c r="G25" s="529"/>
      <c r="H25" s="529"/>
      <c r="I25" s="522" t="s">
        <v>352</v>
      </c>
      <c r="J25" s="529"/>
      <c r="K25" s="529"/>
      <c r="L25" s="522" t="s">
        <v>353</v>
      </c>
      <c r="M25" s="529"/>
      <c r="N25" s="529"/>
      <c r="O25" s="299"/>
      <c r="P25" s="299"/>
      <c r="Q25" s="30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row>
    <row r="26" spans="1:40" s="321" customFormat="1" ht="51">
      <c r="A26" s="301" t="s">
        <v>354</v>
      </c>
      <c r="B26" s="301" t="s">
        <v>355</v>
      </c>
      <c r="C26" s="302" t="s">
        <v>356</v>
      </c>
      <c r="D26" s="302" t="s">
        <v>357</v>
      </c>
      <c r="E26" s="302" t="s">
        <v>358</v>
      </c>
      <c r="F26" s="302" t="s">
        <v>359</v>
      </c>
      <c r="G26" s="302" t="s">
        <v>358</v>
      </c>
      <c r="H26" s="302" t="s">
        <v>356</v>
      </c>
      <c r="I26" s="302" t="s">
        <v>356</v>
      </c>
      <c r="J26" s="302" t="s">
        <v>359</v>
      </c>
      <c r="K26" s="302" t="s">
        <v>360</v>
      </c>
      <c r="L26" s="302" t="s">
        <v>361</v>
      </c>
      <c r="M26" s="302" t="s">
        <v>362</v>
      </c>
      <c r="N26" s="302" t="s">
        <v>363</v>
      </c>
      <c r="O26" s="303" t="s">
        <v>364</v>
      </c>
      <c r="P26" s="303" t="s">
        <v>365</v>
      </c>
      <c r="Q26" s="301" t="s">
        <v>366</v>
      </c>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row>
    <row r="27" spans="1:40" s="321" customFormat="1" ht="15">
      <c r="A27" s="304">
        <v>1</v>
      </c>
      <c r="B27" s="305" t="s">
        <v>367</v>
      </c>
      <c r="C27" s="306">
        <v>0</v>
      </c>
      <c r="D27" s="307">
        <v>0</v>
      </c>
      <c r="E27" s="307">
        <v>0</v>
      </c>
      <c r="F27" s="307">
        <v>0</v>
      </c>
      <c r="G27" s="307">
        <v>0</v>
      </c>
      <c r="H27" s="307">
        <v>0</v>
      </c>
      <c r="I27" s="307">
        <v>0</v>
      </c>
      <c r="J27" s="307">
        <v>0</v>
      </c>
      <c r="K27" s="307">
        <v>0</v>
      </c>
      <c r="L27" s="307">
        <v>0</v>
      </c>
      <c r="M27" s="307">
        <v>0</v>
      </c>
      <c r="N27" s="307">
        <v>0</v>
      </c>
      <c r="O27" s="308"/>
      <c r="P27" s="308"/>
      <c r="Q27" s="309">
        <f>AVERAGE(C27:N27)</f>
        <v>0</v>
      </c>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row>
    <row r="28" spans="1:40" s="321" customFormat="1" ht="15">
      <c r="A28" s="304">
        <v>2</v>
      </c>
      <c r="B28" s="310" t="s">
        <v>368</v>
      </c>
      <c r="C28" s="311">
        <v>0</v>
      </c>
      <c r="D28" s="312">
        <v>0</v>
      </c>
      <c r="E28" s="312">
        <v>0</v>
      </c>
      <c r="F28" s="312">
        <v>0</v>
      </c>
      <c r="G28" s="312">
        <v>0</v>
      </c>
      <c r="H28" s="312">
        <v>0</v>
      </c>
      <c r="I28" s="312">
        <v>0</v>
      </c>
      <c r="J28" s="312">
        <v>0</v>
      </c>
      <c r="K28" s="312">
        <v>0</v>
      </c>
      <c r="L28" s="312">
        <v>0</v>
      </c>
      <c r="M28" s="312">
        <v>0</v>
      </c>
      <c r="N28" s="312">
        <v>0</v>
      </c>
      <c r="O28" s="308"/>
      <c r="P28" s="308"/>
      <c r="Q28" s="309">
        <f>AVERAGE(C28:N28)*(7/8)</f>
        <v>0</v>
      </c>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row>
    <row r="29" spans="1:40" s="321" customFormat="1" ht="15">
      <c r="A29" s="304">
        <v>3</v>
      </c>
      <c r="B29" s="310" t="s">
        <v>369</v>
      </c>
      <c r="C29" s="311">
        <v>0</v>
      </c>
      <c r="D29" s="312">
        <v>0</v>
      </c>
      <c r="E29" s="312">
        <v>0</v>
      </c>
      <c r="F29" s="312">
        <v>0</v>
      </c>
      <c r="G29" s="312">
        <v>0</v>
      </c>
      <c r="H29" s="312">
        <v>0</v>
      </c>
      <c r="I29" s="312">
        <v>0</v>
      </c>
      <c r="J29" s="312">
        <v>0</v>
      </c>
      <c r="K29" s="312">
        <v>0</v>
      </c>
      <c r="L29" s="312">
        <v>0</v>
      </c>
      <c r="M29" s="312">
        <v>0</v>
      </c>
      <c r="N29" s="312">
        <v>0</v>
      </c>
      <c r="O29" s="308"/>
      <c r="P29" s="308"/>
      <c r="Q29" s="309">
        <f>AVERAGE(C29:N29)*(6/8)</f>
        <v>0</v>
      </c>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row>
    <row r="30" spans="1:40" s="321" customFormat="1" ht="15">
      <c r="A30" s="304">
        <v>4</v>
      </c>
      <c r="B30" s="310" t="s">
        <v>370</v>
      </c>
      <c r="C30" s="311">
        <v>0</v>
      </c>
      <c r="D30" s="312">
        <v>0</v>
      </c>
      <c r="E30" s="312">
        <v>0</v>
      </c>
      <c r="F30" s="312">
        <v>0</v>
      </c>
      <c r="G30" s="312">
        <v>0</v>
      </c>
      <c r="H30" s="312">
        <v>0</v>
      </c>
      <c r="I30" s="312">
        <v>0</v>
      </c>
      <c r="J30" s="312">
        <v>0</v>
      </c>
      <c r="K30" s="312">
        <v>0</v>
      </c>
      <c r="L30" s="312">
        <v>0</v>
      </c>
      <c r="M30" s="312">
        <v>0</v>
      </c>
      <c r="N30" s="312">
        <v>0</v>
      </c>
      <c r="O30" s="308"/>
      <c r="P30" s="308"/>
      <c r="Q30" s="309">
        <f>AVERAGE(C30:N30)*(5/8)</f>
        <v>0</v>
      </c>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row>
    <row r="31" spans="1:40" s="321" customFormat="1" ht="15">
      <c r="A31" s="304">
        <v>5</v>
      </c>
      <c r="B31" s="310" t="s">
        <v>371</v>
      </c>
      <c r="C31" s="311">
        <v>0</v>
      </c>
      <c r="D31" s="312">
        <v>0</v>
      </c>
      <c r="E31" s="312">
        <v>0</v>
      </c>
      <c r="F31" s="312">
        <v>0</v>
      </c>
      <c r="G31" s="312">
        <v>0</v>
      </c>
      <c r="H31" s="312">
        <v>0</v>
      </c>
      <c r="I31" s="312">
        <v>0</v>
      </c>
      <c r="J31" s="312">
        <v>0</v>
      </c>
      <c r="K31" s="312">
        <v>0</v>
      </c>
      <c r="L31" s="312">
        <v>0</v>
      </c>
      <c r="M31" s="312">
        <v>0</v>
      </c>
      <c r="N31" s="312">
        <v>0</v>
      </c>
      <c r="O31" s="308"/>
      <c r="P31" s="308"/>
      <c r="Q31" s="309">
        <f>AVERAGE(C31:N31)*(4/8)</f>
        <v>0</v>
      </c>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row>
    <row r="32" spans="1:40" s="321" customFormat="1" ht="15">
      <c r="A32" s="304">
        <v>6</v>
      </c>
      <c r="B32" s="310" t="s">
        <v>372</v>
      </c>
      <c r="C32" s="311">
        <v>0</v>
      </c>
      <c r="D32" s="312">
        <v>0</v>
      </c>
      <c r="E32" s="312">
        <v>0</v>
      </c>
      <c r="F32" s="312">
        <v>0</v>
      </c>
      <c r="G32" s="312">
        <v>0</v>
      </c>
      <c r="H32" s="312">
        <v>0</v>
      </c>
      <c r="I32" s="312">
        <v>0</v>
      </c>
      <c r="J32" s="312">
        <v>0</v>
      </c>
      <c r="K32" s="312">
        <v>0</v>
      </c>
      <c r="L32" s="312">
        <v>0</v>
      </c>
      <c r="M32" s="312">
        <v>0</v>
      </c>
      <c r="N32" s="312">
        <v>0</v>
      </c>
      <c r="O32" s="308"/>
      <c r="P32" s="308"/>
      <c r="Q32" s="309">
        <f>AVERAGE(C32:N32)*(3/8)</f>
        <v>0</v>
      </c>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row>
    <row r="33" spans="1:40" s="321" customFormat="1" ht="15">
      <c r="A33" s="304">
        <v>7</v>
      </c>
      <c r="B33" s="310" t="s">
        <v>373</v>
      </c>
      <c r="C33" s="311">
        <v>0</v>
      </c>
      <c r="D33" s="312">
        <v>0</v>
      </c>
      <c r="E33" s="312">
        <v>0</v>
      </c>
      <c r="F33" s="312">
        <v>0</v>
      </c>
      <c r="G33" s="312">
        <v>0</v>
      </c>
      <c r="H33" s="312">
        <v>0</v>
      </c>
      <c r="I33" s="312">
        <v>0</v>
      </c>
      <c r="J33" s="312">
        <v>0</v>
      </c>
      <c r="K33" s="312">
        <v>0</v>
      </c>
      <c r="L33" s="312">
        <v>0</v>
      </c>
      <c r="M33" s="312">
        <v>0</v>
      </c>
      <c r="N33" s="312">
        <v>0</v>
      </c>
      <c r="O33" s="308"/>
      <c r="P33" s="308"/>
      <c r="Q33" s="309">
        <f>AVERAGE(C33:N33)*(2/8)</f>
        <v>0</v>
      </c>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row>
    <row r="34" spans="1:40" s="321" customFormat="1" ht="15">
      <c r="A34" s="304">
        <v>8</v>
      </c>
      <c r="B34" s="310" t="s">
        <v>374</v>
      </c>
      <c r="C34" s="311">
        <v>0</v>
      </c>
      <c r="D34" s="312">
        <v>0</v>
      </c>
      <c r="E34" s="312">
        <v>0</v>
      </c>
      <c r="F34" s="312">
        <v>0</v>
      </c>
      <c r="G34" s="312">
        <v>0</v>
      </c>
      <c r="H34" s="312">
        <v>0</v>
      </c>
      <c r="I34" s="312">
        <v>0</v>
      </c>
      <c r="J34" s="312">
        <v>0</v>
      </c>
      <c r="K34" s="312">
        <v>0</v>
      </c>
      <c r="L34" s="312">
        <v>0</v>
      </c>
      <c r="M34" s="312">
        <v>0</v>
      </c>
      <c r="N34" s="312">
        <v>0</v>
      </c>
      <c r="O34" s="308"/>
      <c r="P34" s="308"/>
      <c r="Q34" s="309">
        <f>AVERAGE(C34:N34)*(1/8)</f>
        <v>0</v>
      </c>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row>
    <row r="35" spans="1:40" s="313" customFormat="1" ht="60">
      <c r="A35" s="304">
        <v>9</v>
      </c>
      <c r="B35" s="314" t="s">
        <v>375</v>
      </c>
      <c r="C35" s="524"/>
      <c r="D35" s="525"/>
      <c r="E35" s="525"/>
      <c r="F35" s="525"/>
      <c r="G35" s="525"/>
      <c r="H35" s="525"/>
      <c r="I35" s="525"/>
      <c r="J35" s="525"/>
      <c r="K35" s="525"/>
      <c r="L35" s="525"/>
      <c r="M35" s="525"/>
      <c r="N35" s="526"/>
      <c r="O35" s="315">
        <v>0</v>
      </c>
      <c r="P35" s="308"/>
      <c r="Q35" s="309">
        <f>O35/2080</f>
        <v>0</v>
      </c>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row>
    <row r="36" spans="1:17" ht="45.75" thickBot="1">
      <c r="A36" s="304">
        <v>10</v>
      </c>
      <c r="B36" s="316" t="s">
        <v>376</v>
      </c>
      <c r="C36" s="524"/>
      <c r="D36" s="525"/>
      <c r="E36" s="525"/>
      <c r="F36" s="525"/>
      <c r="G36" s="525"/>
      <c r="H36" s="525"/>
      <c r="I36" s="525"/>
      <c r="J36" s="525"/>
      <c r="K36" s="525"/>
      <c r="L36" s="525"/>
      <c r="M36" s="525"/>
      <c r="N36" s="526"/>
      <c r="O36" s="317"/>
      <c r="P36" s="318">
        <v>0</v>
      </c>
      <c r="Q36" s="309">
        <f>P36/300</f>
        <v>0</v>
      </c>
    </row>
    <row r="37" spans="1:40" s="321" customFormat="1" ht="15.75" thickBot="1">
      <c r="A37" s="519" t="s">
        <v>377</v>
      </c>
      <c r="B37" s="520"/>
      <c r="C37" s="520"/>
      <c r="D37" s="520"/>
      <c r="E37" s="520"/>
      <c r="F37" s="520"/>
      <c r="G37" s="520"/>
      <c r="H37" s="520"/>
      <c r="I37" s="520"/>
      <c r="J37" s="520"/>
      <c r="K37" s="520"/>
      <c r="L37" s="520"/>
      <c r="M37" s="520"/>
      <c r="N37" s="520"/>
      <c r="O37" s="520"/>
      <c r="P37" s="521"/>
      <c r="Q37" s="319">
        <f>SUM(Q27:Q36)</f>
        <v>0</v>
      </c>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row>
    <row r="38" spans="1:40" s="321" customFormat="1" ht="27" customHeight="1">
      <c r="A38" s="322"/>
      <c r="B38" s="323"/>
      <c r="C38" s="324"/>
      <c r="D38" s="325"/>
      <c r="E38" s="325"/>
      <c r="F38" s="325"/>
      <c r="G38" s="325"/>
      <c r="H38" s="325"/>
      <c r="I38" s="325"/>
      <c r="J38" s="325"/>
      <c r="K38" s="325"/>
      <c r="L38" s="325"/>
      <c r="M38" s="325"/>
      <c r="N38" s="325"/>
      <c r="O38" s="325"/>
      <c r="P38" s="325"/>
      <c r="Q38" s="326"/>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row>
    <row r="39" spans="1:40" s="321" customFormat="1" ht="22.5" customHeight="1">
      <c r="A39" s="522" t="s">
        <v>379</v>
      </c>
      <c r="B39" s="522"/>
      <c r="C39" s="522"/>
      <c r="D39" s="522"/>
      <c r="E39" s="522"/>
      <c r="F39" s="522"/>
      <c r="G39" s="522"/>
      <c r="H39" s="522"/>
      <c r="I39" s="522"/>
      <c r="J39" s="522"/>
      <c r="K39" s="522"/>
      <c r="L39" s="522"/>
      <c r="M39" s="522"/>
      <c r="N39" s="522"/>
      <c r="O39" s="522"/>
      <c r="P39" s="522"/>
      <c r="Q39" s="522"/>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row>
    <row r="40" spans="1:17" ht="31.5" customHeight="1">
      <c r="A40" s="298"/>
      <c r="B40" s="298"/>
      <c r="C40" s="522" t="s">
        <v>350</v>
      </c>
      <c r="D40" s="529"/>
      <c r="E40" s="529"/>
      <c r="F40" s="522" t="s">
        <v>351</v>
      </c>
      <c r="G40" s="529"/>
      <c r="H40" s="529"/>
      <c r="I40" s="522" t="s">
        <v>352</v>
      </c>
      <c r="J40" s="529"/>
      <c r="K40" s="529"/>
      <c r="L40" s="522" t="s">
        <v>353</v>
      </c>
      <c r="M40" s="529"/>
      <c r="N40" s="529"/>
      <c r="O40" s="299"/>
      <c r="P40" s="299"/>
      <c r="Q40" s="300"/>
    </row>
    <row r="41" spans="1:17" ht="63" customHeight="1">
      <c r="A41" s="301" t="s">
        <v>354</v>
      </c>
      <c r="B41" s="301" t="s">
        <v>355</v>
      </c>
      <c r="C41" s="302" t="s">
        <v>356</v>
      </c>
      <c r="D41" s="302" t="s">
        <v>357</v>
      </c>
      <c r="E41" s="302" t="s">
        <v>358</v>
      </c>
      <c r="F41" s="302" t="s">
        <v>359</v>
      </c>
      <c r="G41" s="302" t="s">
        <v>358</v>
      </c>
      <c r="H41" s="302" t="s">
        <v>356</v>
      </c>
      <c r="I41" s="302" t="s">
        <v>356</v>
      </c>
      <c r="J41" s="302" t="s">
        <v>359</v>
      </c>
      <c r="K41" s="302" t="s">
        <v>360</v>
      </c>
      <c r="L41" s="302" t="s">
        <v>361</v>
      </c>
      <c r="M41" s="302" t="s">
        <v>362</v>
      </c>
      <c r="N41" s="302" t="s">
        <v>363</v>
      </c>
      <c r="O41" s="303" t="s">
        <v>364</v>
      </c>
      <c r="P41" s="303" t="s">
        <v>365</v>
      </c>
      <c r="Q41" s="301" t="s">
        <v>366</v>
      </c>
    </row>
    <row r="42" spans="1:17" ht="15">
      <c r="A42" s="304">
        <v>1</v>
      </c>
      <c r="B42" s="305" t="s">
        <v>367</v>
      </c>
      <c r="C42" s="306">
        <v>0</v>
      </c>
      <c r="D42" s="307">
        <v>0</v>
      </c>
      <c r="E42" s="307">
        <v>0</v>
      </c>
      <c r="F42" s="307">
        <v>0</v>
      </c>
      <c r="G42" s="307">
        <v>0</v>
      </c>
      <c r="H42" s="307">
        <v>0</v>
      </c>
      <c r="I42" s="307">
        <v>0</v>
      </c>
      <c r="J42" s="307">
        <v>0</v>
      </c>
      <c r="K42" s="307">
        <v>0</v>
      </c>
      <c r="L42" s="307">
        <v>0</v>
      </c>
      <c r="M42" s="307">
        <v>0</v>
      </c>
      <c r="N42" s="307">
        <v>0</v>
      </c>
      <c r="O42" s="308"/>
      <c r="P42" s="308"/>
      <c r="Q42" s="309">
        <f>AVERAGE(C42:N42)</f>
        <v>0</v>
      </c>
    </row>
    <row r="43" spans="1:17" ht="15">
      <c r="A43" s="304">
        <v>2</v>
      </c>
      <c r="B43" s="310" t="s">
        <v>368</v>
      </c>
      <c r="C43" s="311">
        <v>0</v>
      </c>
      <c r="D43" s="312">
        <v>0</v>
      </c>
      <c r="E43" s="312">
        <v>0</v>
      </c>
      <c r="F43" s="312">
        <v>0</v>
      </c>
      <c r="G43" s="312">
        <v>0</v>
      </c>
      <c r="H43" s="312">
        <v>0</v>
      </c>
      <c r="I43" s="312">
        <v>0</v>
      </c>
      <c r="J43" s="312">
        <v>0</v>
      </c>
      <c r="K43" s="312">
        <v>0</v>
      </c>
      <c r="L43" s="312">
        <v>0</v>
      </c>
      <c r="M43" s="312">
        <v>0</v>
      </c>
      <c r="N43" s="312">
        <v>0</v>
      </c>
      <c r="O43" s="308"/>
      <c r="P43" s="308"/>
      <c r="Q43" s="309">
        <f>AVERAGE(C43:N43)*(7/8)</f>
        <v>0</v>
      </c>
    </row>
    <row r="44" spans="1:17" ht="15">
      <c r="A44" s="304">
        <v>3</v>
      </c>
      <c r="B44" s="310" t="s">
        <v>369</v>
      </c>
      <c r="C44" s="311">
        <v>0</v>
      </c>
      <c r="D44" s="312">
        <v>0</v>
      </c>
      <c r="E44" s="312">
        <v>0</v>
      </c>
      <c r="F44" s="312">
        <v>0</v>
      </c>
      <c r="G44" s="312">
        <v>0</v>
      </c>
      <c r="H44" s="312">
        <v>0</v>
      </c>
      <c r="I44" s="312">
        <v>0</v>
      </c>
      <c r="J44" s="312">
        <v>0</v>
      </c>
      <c r="K44" s="312">
        <v>0</v>
      </c>
      <c r="L44" s="312">
        <v>0</v>
      </c>
      <c r="M44" s="312">
        <v>0</v>
      </c>
      <c r="N44" s="312">
        <v>0</v>
      </c>
      <c r="O44" s="308"/>
      <c r="P44" s="308"/>
      <c r="Q44" s="309">
        <f>AVERAGE(C44:N44)*(6/8)</f>
        <v>0</v>
      </c>
    </row>
    <row r="45" spans="1:17" ht="15">
      <c r="A45" s="304">
        <v>4</v>
      </c>
      <c r="B45" s="310" t="s">
        <v>370</v>
      </c>
      <c r="C45" s="311">
        <v>0</v>
      </c>
      <c r="D45" s="312">
        <v>0</v>
      </c>
      <c r="E45" s="312">
        <v>0</v>
      </c>
      <c r="F45" s="312">
        <v>0</v>
      </c>
      <c r="G45" s="312">
        <v>0</v>
      </c>
      <c r="H45" s="312">
        <v>0</v>
      </c>
      <c r="I45" s="312">
        <v>0</v>
      </c>
      <c r="J45" s="312">
        <v>0</v>
      </c>
      <c r="K45" s="312">
        <v>0</v>
      </c>
      <c r="L45" s="312">
        <v>0</v>
      </c>
      <c r="M45" s="312">
        <v>0</v>
      </c>
      <c r="N45" s="312">
        <v>0</v>
      </c>
      <c r="O45" s="308"/>
      <c r="P45" s="308"/>
      <c r="Q45" s="309">
        <f>AVERAGE(C45:N45)*(5/8)</f>
        <v>0</v>
      </c>
    </row>
    <row r="46" spans="1:17" ht="15">
      <c r="A46" s="304">
        <v>5</v>
      </c>
      <c r="B46" s="310" t="s">
        <v>371</v>
      </c>
      <c r="C46" s="311">
        <v>0</v>
      </c>
      <c r="D46" s="312">
        <v>0</v>
      </c>
      <c r="E46" s="312">
        <v>0</v>
      </c>
      <c r="F46" s="312">
        <v>0</v>
      </c>
      <c r="G46" s="312">
        <v>0</v>
      </c>
      <c r="H46" s="312">
        <v>0</v>
      </c>
      <c r="I46" s="312">
        <v>0</v>
      </c>
      <c r="J46" s="312">
        <v>0</v>
      </c>
      <c r="K46" s="312">
        <v>0</v>
      </c>
      <c r="L46" s="312">
        <v>0</v>
      </c>
      <c r="M46" s="312">
        <v>0</v>
      </c>
      <c r="N46" s="312">
        <v>0</v>
      </c>
      <c r="O46" s="308"/>
      <c r="P46" s="308"/>
      <c r="Q46" s="309">
        <f>AVERAGE(C46:N46)*(4/8)</f>
        <v>0</v>
      </c>
    </row>
    <row r="47" spans="1:17" ht="15">
      <c r="A47" s="304">
        <v>6</v>
      </c>
      <c r="B47" s="310" t="s">
        <v>372</v>
      </c>
      <c r="C47" s="311">
        <v>0</v>
      </c>
      <c r="D47" s="312">
        <v>0</v>
      </c>
      <c r="E47" s="312">
        <v>0</v>
      </c>
      <c r="F47" s="312">
        <v>0</v>
      </c>
      <c r="G47" s="312">
        <v>0</v>
      </c>
      <c r="H47" s="312">
        <v>0</v>
      </c>
      <c r="I47" s="312">
        <v>0</v>
      </c>
      <c r="J47" s="312">
        <v>0</v>
      </c>
      <c r="K47" s="312">
        <v>0</v>
      </c>
      <c r="L47" s="312">
        <v>0</v>
      </c>
      <c r="M47" s="312">
        <v>0</v>
      </c>
      <c r="N47" s="312">
        <v>0</v>
      </c>
      <c r="O47" s="308"/>
      <c r="P47" s="308"/>
      <c r="Q47" s="309">
        <f>AVERAGE(C47:N47)*(3/8)</f>
        <v>0</v>
      </c>
    </row>
    <row r="48" spans="1:17" ht="15">
      <c r="A48" s="304">
        <v>7</v>
      </c>
      <c r="B48" s="310" t="s">
        <v>373</v>
      </c>
      <c r="C48" s="311">
        <v>0</v>
      </c>
      <c r="D48" s="312">
        <v>0</v>
      </c>
      <c r="E48" s="312">
        <v>0</v>
      </c>
      <c r="F48" s="312">
        <v>0</v>
      </c>
      <c r="G48" s="312">
        <v>0</v>
      </c>
      <c r="H48" s="312">
        <v>0</v>
      </c>
      <c r="I48" s="312">
        <v>0</v>
      </c>
      <c r="J48" s="312">
        <v>0</v>
      </c>
      <c r="K48" s="312">
        <v>0</v>
      </c>
      <c r="L48" s="312">
        <v>0</v>
      </c>
      <c r="M48" s="312">
        <v>0</v>
      </c>
      <c r="N48" s="312">
        <v>0</v>
      </c>
      <c r="O48" s="308"/>
      <c r="P48" s="308"/>
      <c r="Q48" s="309">
        <f>AVERAGE(C48:N48)*(2/8)</f>
        <v>0</v>
      </c>
    </row>
    <row r="49" spans="1:17" ht="15">
      <c r="A49" s="304">
        <v>8</v>
      </c>
      <c r="B49" s="310" t="s">
        <v>374</v>
      </c>
      <c r="C49" s="311">
        <v>0</v>
      </c>
      <c r="D49" s="312">
        <v>0</v>
      </c>
      <c r="E49" s="312">
        <v>0</v>
      </c>
      <c r="F49" s="312">
        <v>0</v>
      </c>
      <c r="G49" s="312">
        <v>0</v>
      </c>
      <c r="H49" s="312">
        <v>0</v>
      </c>
      <c r="I49" s="312">
        <v>0</v>
      </c>
      <c r="J49" s="312">
        <v>0</v>
      </c>
      <c r="K49" s="312">
        <v>0</v>
      </c>
      <c r="L49" s="312">
        <v>0</v>
      </c>
      <c r="M49" s="312">
        <v>0</v>
      </c>
      <c r="N49" s="312">
        <v>0</v>
      </c>
      <c r="O49" s="308"/>
      <c r="P49" s="308"/>
      <c r="Q49" s="309">
        <f>AVERAGE(C49:N49)*(1/8)</f>
        <v>0</v>
      </c>
    </row>
    <row r="50" spans="1:40" s="313" customFormat="1" ht="60">
      <c r="A50" s="304">
        <v>9</v>
      </c>
      <c r="B50" s="314" t="s">
        <v>375</v>
      </c>
      <c r="C50" s="524"/>
      <c r="D50" s="525"/>
      <c r="E50" s="525"/>
      <c r="F50" s="525"/>
      <c r="G50" s="525"/>
      <c r="H50" s="525"/>
      <c r="I50" s="525"/>
      <c r="J50" s="525"/>
      <c r="K50" s="525"/>
      <c r="L50" s="525"/>
      <c r="M50" s="525"/>
      <c r="N50" s="526"/>
      <c r="O50" s="315">
        <v>0</v>
      </c>
      <c r="P50" s="308"/>
      <c r="Q50" s="309">
        <f>O50/2080</f>
        <v>0</v>
      </c>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row>
    <row r="51" spans="1:17" ht="45.75" thickBot="1">
      <c r="A51" s="304">
        <v>10</v>
      </c>
      <c r="B51" s="316" t="s">
        <v>376</v>
      </c>
      <c r="C51" s="524"/>
      <c r="D51" s="525"/>
      <c r="E51" s="525"/>
      <c r="F51" s="525"/>
      <c r="G51" s="525"/>
      <c r="H51" s="525"/>
      <c r="I51" s="525"/>
      <c r="J51" s="525"/>
      <c r="K51" s="525"/>
      <c r="L51" s="525"/>
      <c r="M51" s="525"/>
      <c r="N51" s="526"/>
      <c r="O51" s="317"/>
      <c r="P51" s="318">
        <v>0</v>
      </c>
      <c r="Q51" s="309">
        <f>P51/300</f>
        <v>0</v>
      </c>
    </row>
    <row r="52" spans="1:17" ht="15.75" thickBot="1">
      <c r="A52" s="519" t="s">
        <v>377</v>
      </c>
      <c r="B52" s="520"/>
      <c r="C52" s="520"/>
      <c r="D52" s="520"/>
      <c r="E52" s="520"/>
      <c r="F52" s="520"/>
      <c r="G52" s="520"/>
      <c r="H52" s="520"/>
      <c r="I52" s="520"/>
      <c r="J52" s="520"/>
      <c r="K52" s="520"/>
      <c r="L52" s="520"/>
      <c r="M52" s="520"/>
      <c r="N52" s="520"/>
      <c r="O52" s="520"/>
      <c r="P52" s="521"/>
      <c r="Q52" s="319">
        <f>SUM(Q42:Q51)</f>
        <v>0</v>
      </c>
    </row>
    <row r="53" spans="1:17" ht="15">
      <c r="A53" s="322"/>
      <c r="B53" s="323"/>
      <c r="C53" s="324"/>
      <c r="D53" s="325"/>
      <c r="E53" s="325"/>
      <c r="F53" s="325"/>
      <c r="G53" s="325"/>
      <c r="H53" s="325"/>
      <c r="I53" s="325"/>
      <c r="J53" s="325"/>
      <c r="K53" s="325"/>
      <c r="L53" s="325"/>
      <c r="M53" s="325"/>
      <c r="N53" s="325"/>
      <c r="O53" s="325"/>
      <c r="P53" s="325"/>
      <c r="Q53" s="326"/>
    </row>
    <row r="54" spans="1:17" ht="15">
      <c r="A54" s="327"/>
      <c r="B54" s="323"/>
      <c r="C54" s="328"/>
      <c r="D54" s="329"/>
      <c r="E54" s="329"/>
      <c r="F54" s="329"/>
      <c r="G54" s="329"/>
      <c r="H54" s="329"/>
      <c r="I54" s="329"/>
      <c r="J54" s="329"/>
      <c r="K54" s="329"/>
      <c r="L54" s="329"/>
      <c r="M54" s="329"/>
      <c r="N54" s="329"/>
      <c r="O54" s="329"/>
      <c r="P54" s="329"/>
      <c r="Q54" s="329"/>
    </row>
    <row r="55" spans="1:17" ht="15.75">
      <c r="A55" s="327"/>
      <c r="B55" s="527" t="s">
        <v>380</v>
      </c>
      <c r="C55" s="528"/>
      <c r="D55" s="528"/>
      <c r="E55" s="528"/>
      <c r="F55" s="528"/>
      <c r="G55" s="528"/>
      <c r="H55" s="528"/>
      <c r="I55" s="528"/>
      <c r="J55" s="528"/>
      <c r="K55" s="528"/>
      <c r="L55" s="329"/>
      <c r="M55" s="329"/>
      <c r="N55" s="329"/>
      <c r="O55" s="329"/>
      <c r="P55" s="329"/>
      <c r="Q55" s="329"/>
    </row>
    <row r="56" spans="1:18" ht="45.75" customHeight="1">
      <c r="A56" s="323">
        <v>1</v>
      </c>
      <c r="B56" s="523" t="s">
        <v>445</v>
      </c>
      <c r="C56" s="523"/>
      <c r="D56" s="523"/>
      <c r="E56" s="523"/>
      <c r="F56" s="523"/>
      <c r="G56" s="523"/>
      <c r="H56" s="523"/>
      <c r="I56" s="523"/>
      <c r="J56" s="523"/>
      <c r="K56" s="523"/>
      <c r="L56" s="523"/>
      <c r="M56" s="523"/>
      <c r="N56" s="523"/>
      <c r="O56" s="523"/>
      <c r="P56" s="523"/>
      <c r="Q56" s="523"/>
      <c r="R56" s="523"/>
    </row>
    <row r="57" spans="1:18" ht="109.5" customHeight="1">
      <c r="A57" s="323">
        <v>2</v>
      </c>
      <c r="B57" s="523" t="s">
        <v>381</v>
      </c>
      <c r="C57" s="523"/>
      <c r="D57" s="523"/>
      <c r="E57" s="523"/>
      <c r="F57" s="523"/>
      <c r="G57" s="523"/>
      <c r="H57" s="523"/>
      <c r="I57" s="523"/>
      <c r="J57" s="523"/>
      <c r="K57" s="523"/>
      <c r="L57" s="523"/>
      <c r="M57" s="523"/>
      <c r="N57" s="523"/>
      <c r="O57" s="523"/>
      <c r="P57" s="523"/>
      <c r="Q57" s="523"/>
      <c r="R57" s="523"/>
    </row>
    <row r="58" spans="1:18" ht="61.5" customHeight="1">
      <c r="A58" s="323">
        <v>3</v>
      </c>
      <c r="B58" s="523" t="s">
        <v>382</v>
      </c>
      <c r="C58" s="523"/>
      <c r="D58" s="523"/>
      <c r="E58" s="523"/>
      <c r="F58" s="523"/>
      <c r="G58" s="523"/>
      <c r="H58" s="523"/>
      <c r="I58" s="523"/>
      <c r="J58" s="523"/>
      <c r="K58" s="523"/>
      <c r="L58" s="523"/>
      <c r="M58" s="523"/>
      <c r="N58" s="523"/>
      <c r="O58" s="523"/>
      <c r="P58" s="523"/>
      <c r="Q58" s="523"/>
      <c r="R58" s="523"/>
    </row>
    <row r="59" spans="1:18" ht="60.75" customHeight="1">
      <c r="A59" s="323">
        <v>4</v>
      </c>
      <c r="B59" s="523" t="s">
        <v>383</v>
      </c>
      <c r="C59" s="523"/>
      <c r="D59" s="523"/>
      <c r="E59" s="523"/>
      <c r="F59" s="523"/>
      <c r="G59" s="523"/>
      <c r="H59" s="523"/>
      <c r="I59" s="523"/>
      <c r="J59" s="523"/>
      <c r="K59" s="523"/>
      <c r="L59" s="523"/>
      <c r="M59" s="523"/>
      <c r="N59" s="523"/>
      <c r="O59" s="523"/>
      <c r="P59" s="523"/>
      <c r="Q59" s="523"/>
      <c r="R59" s="523"/>
    </row>
    <row r="60" ht="15">
      <c r="A60" s="330"/>
    </row>
    <row r="61" ht="15">
      <c r="A61" s="330"/>
    </row>
  </sheetData>
  <sheetProtection/>
  <mergeCells count="34">
    <mergeCell ref="A24:Q24"/>
    <mergeCell ref="C20:N20"/>
    <mergeCell ref="C21:N21"/>
    <mergeCell ref="C7:Q7"/>
    <mergeCell ref="A9:Q9"/>
    <mergeCell ref="C10:E10"/>
    <mergeCell ref="F10:H10"/>
    <mergeCell ref="I10:K10"/>
    <mergeCell ref="L10:N10"/>
    <mergeCell ref="A1:Q1"/>
    <mergeCell ref="A2:Q2"/>
    <mergeCell ref="A4:Q4"/>
    <mergeCell ref="C6:Q6"/>
    <mergeCell ref="A22:P22"/>
    <mergeCell ref="C25:E25"/>
    <mergeCell ref="F25:H25"/>
    <mergeCell ref="I25:K25"/>
    <mergeCell ref="L25:N25"/>
    <mergeCell ref="C40:E40"/>
    <mergeCell ref="F40:H40"/>
    <mergeCell ref="I40:K40"/>
    <mergeCell ref="L40:N40"/>
    <mergeCell ref="C35:N35"/>
    <mergeCell ref="C36:N36"/>
    <mergeCell ref="A37:P37"/>
    <mergeCell ref="A39:Q39"/>
    <mergeCell ref="B58:R58"/>
    <mergeCell ref="B59:R59"/>
    <mergeCell ref="C50:N50"/>
    <mergeCell ref="C51:N51"/>
    <mergeCell ref="A52:P52"/>
    <mergeCell ref="B55:K55"/>
    <mergeCell ref="B56:R56"/>
    <mergeCell ref="B57:R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L15" sqref="L15"/>
    </sheetView>
  </sheetViews>
  <sheetFormatPr defaultColWidth="9.00390625" defaultRowHeight="12.75"/>
  <cols>
    <col min="1" max="1" width="46.875" style="105" customWidth="1"/>
    <col min="2" max="12" width="12.25390625" style="95" customWidth="1"/>
    <col min="13" max="16384" width="9.125" style="95" customWidth="1"/>
  </cols>
  <sheetData>
    <row r="1" ht="15.75" customHeight="1">
      <c r="A1" s="105" t="s">
        <v>428</v>
      </c>
    </row>
    <row r="2" spans="1:5" ht="15.75" customHeight="1">
      <c r="A2" s="360" t="s">
        <v>429</v>
      </c>
      <c r="B2" s="347" t="s">
        <v>441</v>
      </c>
      <c r="C2" s="347" t="s">
        <v>442</v>
      </c>
      <c r="D2" s="347" t="s">
        <v>443</v>
      </c>
      <c r="E2" s="347" t="s">
        <v>426</v>
      </c>
    </row>
    <row r="3" spans="1:5" ht="15.75" customHeight="1">
      <c r="A3" s="59" t="s">
        <v>430</v>
      </c>
      <c r="B3" s="361"/>
      <c r="C3" s="361"/>
      <c r="D3" s="361"/>
      <c r="E3" s="361"/>
    </row>
    <row r="4" spans="1:5" ht="15.75" customHeight="1">
      <c r="A4" s="59" t="s">
        <v>431</v>
      </c>
      <c r="B4" s="361"/>
      <c r="C4" s="361"/>
      <c r="D4" s="361"/>
      <c r="E4" s="361"/>
    </row>
    <row r="6" spans="1:5" ht="29.25" customHeight="1">
      <c r="A6" s="362" t="s">
        <v>432</v>
      </c>
      <c r="B6" s="363" t="e">
        <f>B3/B4</f>
        <v>#DIV/0!</v>
      </c>
      <c r="C6" s="363" t="e">
        <f>C3/C4</f>
        <v>#DIV/0!</v>
      </c>
      <c r="D6" s="363" t="e">
        <f>D3/D4</f>
        <v>#DIV/0!</v>
      </c>
      <c r="E6" s="363" t="e">
        <f>E3/E4</f>
        <v>#DIV/0!</v>
      </c>
    </row>
    <row r="7" spans="1:5" ht="10.5">
      <c r="A7" s="363" t="s">
        <v>433</v>
      </c>
      <c r="C7" s="363" t="e">
        <f>+(C6-B6)/B6</f>
        <v>#DIV/0!</v>
      </c>
      <c r="D7" s="363" t="e">
        <f>+(D6-C6)/C6</f>
        <v>#DIV/0!</v>
      </c>
      <c r="E7" s="363" t="e">
        <f>+(E6-D6)/D6</f>
        <v>#DIV/0!</v>
      </c>
    </row>
    <row r="9" spans="1:2" ht="21">
      <c r="A9" s="362" t="s">
        <v>434</v>
      </c>
      <c r="B9" s="363" t="e">
        <f>FIXED(100*AVERAGE(C7:E7),2)/100</f>
        <v>#DIV/0!</v>
      </c>
    </row>
    <row r="10" spans="2:3" ht="10.5">
      <c r="B10" s="364"/>
      <c r="C10" s="364"/>
    </row>
    <row r="11" spans="1:3" ht="10.5">
      <c r="A11" s="362" t="s">
        <v>435</v>
      </c>
      <c r="B11" s="365" t="e">
        <f>IF(OR(B9&gt;=10%,AND(B9&gt;=5%,C6&gt;70%),C6&gt;85%),"ΝΑΙ","ΟΧΙ")</f>
        <v>#DIV/0!</v>
      </c>
      <c r="C11" s="364"/>
    </row>
    <row r="12" spans="2:3" ht="10.5">
      <c r="B12" s="364"/>
      <c r="C12" s="364"/>
    </row>
    <row r="13" ht="10.5">
      <c r="B13" s="364"/>
    </row>
    <row r="16" ht="10.5">
      <c r="A16" s="105" t="s">
        <v>436</v>
      </c>
    </row>
    <row r="17" spans="1:5" ht="10.5">
      <c r="A17" s="360" t="s">
        <v>429</v>
      </c>
      <c r="B17" s="347"/>
      <c r="C17" s="347" t="s">
        <v>442</v>
      </c>
      <c r="D17" s="347" t="s">
        <v>443</v>
      </c>
      <c r="E17" s="347" t="s">
        <v>426</v>
      </c>
    </row>
    <row r="18" spans="1:5" ht="10.5">
      <c r="A18" s="59" t="s">
        <v>437</v>
      </c>
      <c r="B18" s="366"/>
      <c r="C18" s="361"/>
      <c r="D18" s="361"/>
      <c r="E18" s="361"/>
    </row>
    <row r="19" spans="1:5" ht="10.5">
      <c r="A19" s="59" t="s">
        <v>438</v>
      </c>
      <c r="B19" s="366"/>
      <c r="C19" s="361"/>
      <c r="D19" s="361"/>
      <c r="E19" s="361"/>
    </row>
    <row r="21" spans="1:5" ht="21">
      <c r="A21" s="367" t="s">
        <v>439</v>
      </c>
      <c r="B21" s="363"/>
      <c r="C21" s="363" t="e">
        <f>C18/C19</f>
        <v>#DIV/0!</v>
      </c>
      <c r="D21" s="363" t="e">
        <f>D18/D19</f>
        <v>#DIV/0!</v>
      </c>
      <c r="E21" s="363" t="e">
        <f>E18/E19</f>
        <v>#DIV/0!</v>
      </c>
    </row>
    <row r="23" spans="1:3" ht="10.5">
      <c r="A23" s="362" t="s">
        <v>440</v>
      </c>
      <c r="B23" s="365" t="e">
        <f>IF(OR(C21&gt;10%,D21&gt;10%,E21&gt;10%),"ΝΑΙ","ΟΧΙ")</f>
        <v>#DIV/0!</v>
      </c>
      <c r="C23" s="364"/>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0"/>
  <sheetViews>
    <sheetView zoomScalePageLayoutView="0" workbookViewId="0" topLeftCell="A1">
      <selection activeCell="A10" sqref="A10"/>
    </sheetView>
  </sheetViews>
  <sheetFormatPr defaultColWidth="9.00390625" defaultRowHeight="12.75"/>
  <cols>
    <col min="1" max="1" width="58.125" style="105" customWidth="1"/>
    <col min="2" max="2" width="22.875" style="95" customWidth="1"/>
    <col min="3" max="3" width="5.625" style="95" customWidth="1"/>
    <col min="4" max="4" width="46.875" style="95" customWidth="1"/>
    <col min="5" max="12" width="12.25390625" style="95" customWidth="1"/>
    <col min="13" max="16384" width="9.125" style="95" customWidth="1"/>
  </cols>
  <sheetData>
    <row r="1" spans="1:5" ht="14.25">
      <c r="A1" s="540" t="s">
        <v>392</v>
      </c>
      <c r="B1" s="541"/>
      <c r="C1" s="333"/>
      <c r="D1" s="333"/>
      <c r="E1" s="333"/>
    </row>
    <row r="2" spans="1:5" ht="15.75" customHeight="1">
      <c r="A2" s="334"/>
      <c r="B2" s="335"/>
      <c r="C2" s="333"/>
      <c r="D2" s="333"/>
      <c r="E2" s="333"/>
    </row>
    <row r="3" spans="1:5" ht="35.25" customHeight="1">
      <c r="A3" s="538" t="s">
        <v>427</v>
      </c>
      <c r="B3" s="539"/>
      <c r="C3" s="336"/>
      <c r="D3" s="336"/>
      <c r="E3" s="336"/>
    </row>
    <row r="4" ht="13.5" customHeight="1"/>
    <row r="5" spans="1:2" ht="17.25" customHeight="1">
      <c r="A5" s="337" t="s">
        <v>393</v>
      </c>
      <c r="B5" s="338"/>
    </row>
    <row r="6" spans="1:2" ht="10.5">
      <c r="A6" s="339"/>
      <c r="B6" s="340"/>
    </row>
    <row r="7" spans="1:5" ht="14.25">
      <c r="A7" s="341" t="s">
        <v>394</v>
      </c>
      <c r="B7" s="342"/>
      <c r="D7" s="343"/>
      <c r="E7" s="342"/>
    </row>
    <row r="8" spans="4:5" ht="14.25" customHeight="1">
      <c r="D8" s="344"/>
      <c r="E8" s="345"/>
    </row>
    <row r="9" spans="1:5" ht="21">
      <c r="A9" s="346" t="s">
        <v>444</v>
      </c>
      <c r="B9" s="347" t="s">
        <v>426</v>
      </c>
      <c r="D9" s="348"/>
      <c r="E9" s="342"/>
    </row>
    <row r="10" spans="1:5" ht="10.5">
      <c r="A10" s="349" t="s">
        <v>395</v>
      </c>
      <c r="B10" s="350"/>
      <c r="D10" s="344"/>
      <c r="E10" s="345"/>
    </row>
    <row r="11" spans="1:5" ht="10.5">
      <c r="A11" s="349" t="s">
        <v>396</v>
      </c>
      <c r="B11" s="350"/>
      <c r="D11" s="344"/>
      <c r="E11" s="345"/>
    </row>
    <row r="12" spans="1:5" ht="10.5">
      <c r="A12" s="349" t="s">
        <v>397</v>
      </c>
      <c r="B12" s="350"/>
      <c r="D12" s="344"/>
      <c r="E12" s="345"/>
    </row>
    <row r="13" spans="1:5" ht="10.5">
      <c r="A13" s="349" t="s">
        <v>398</v>
      </c>
      <c r="B13" s="350"/>
      <c r="D13" s="344"/>
      <c r="E13" s="345"/>
    </row>
    <row r="14" spans="1:5" ht="10.5">
      <c r="A14" s="349" t="s">
        <v>399</v>
      </c>
      <c r="B14" s="350"/>
      <c r="D14" s="344"/>
      <c r="E14" s="345"/>
    </row>
    <row r="15" spans="1:5" ht="10.5">
      <c r="A15" s="349" t="s">
        <v>400</v>
      </c>
      <c r="B15" s="350"/>
      <c r="D15" s="344"/>
      <c r="E15" s="345"/>
    </row>
    <row r="16" spans="1:5" ht="21">
      <c r="A16" s="351" t="s">
        <v>401</v>
      </c>
      <c r="B16" s="352">
        <f>B10+B11+B12+B13-B14-B15</f>
        <v>0</v>
      </c>
      <c r="D16" s="353"/>
      <c r="E16" s="345"/>
    </row>
    <row r="17" spans="1:5" ht="10.5">
      <c r="A17" s="95"/>
      <c r="D17" s="345"/>
      <c r="E17" s="345"/>
    </row>
    <row r="18" spans="1:5" ht="10.5">
      <c r="A18" s="354" t="s">
        <v>402</v>
      </c>
      <c r="B18" s="350"/>
      <c r="D18" s="344"/>
      <c r="E18" s="345"/>
    </row>
    <row r="19" spans="1:5" ht="10.5">
      <c r="A19" s="354" t="s">
        <v>403</v>
      </c>
      <c r="B19" s="350"/>
      <c r="D19" s="344"/>
      <c r="E19" s="345"/>
    </row>
    <row r="20" spans="1:5" ht="10.5">
      <c r="A20" s="351" t="s">
        <v>404</v>
      </c>
      <c r="B20" s="352">
        <f>B18-B19</f>
        <v>0</v>
      </c>
      <c r="D20" s="353"/>
      <c r="E20" s="345"/>
    </row>
    <row r="21" spans="4:5" ht="10.5">
      <c r="D21" s="344"/>
      <c r="E21" s="345"/>
    </row>
    <row r="22" spans="1:5" ht="10.5">
      <c r="A22" s="354" t="s">
        <v>405</v>
      </c>
      <c r="B22" s="350"/>
      <c r="D22" s="344"/>
      <c r="E22" s="345"/>
    </row>
    <row r="23" spans="1:5" ht="10.5">
      <c r="A23" s="349" t="s">
        <v>406</v>
      </c>
      <c r="B23" s="350"/>
      <c r="D23" s="344"/>
      <c r="E23" s="345"/>
    </row>
    <row r="24" spans="1:5" ht="10.5">
      <c r="A24" s="351" t="s">
        <v>407</v>
      </c>
      <c r="B24" s="352">
        <f>B22-B23</f>
        <v>0</v>
      </c>
      <c r="D24" s="353"/>
      <c r="E24" s="345"/>
    </row>
    <row r="25" spans="1:5" s="106" customFormat="1" ht="10.5">
      <c r="A25" s="344"/>
      <c r="B25" s="345"/>
      <c r="D25" s="344"/>
      <c r="E25" s="345"/>
    </row>
    <row r="26" spans="1:5" ht="10.5">
      <c r="A26" s="349" t="s">
        <v>408</v>
      </c>
      <c r="B26" s="355"/>
      <c r="D26" s="344"/>
      <c r="E26" s="345"/>
    </row>
    <row r="27" spans="1:5" ht="10.5">
      <c r="A27" s="349" t="s">
        <v>409</v>
      </c>
      <c r="B27" s="355"/>
      <c r="D27" s="344"/>
      <c r="E27" s="345"/>
    </row>
    <row r="28" spans="1:5" ht="10.5">
      <c r="A28" s="349" t="s">
        <v>410</v>
      </c>
      <c r="B28" s="350"/>
      <c r="D28" s="344"/>
      <c r="E28" s="345"/>
    </row>
    <row r="29" spans="1:5" ht="10.5">
      <c r="A29" s="349" t="s">
        <v>411</v>
      </c>
      <c r="B29" s="350"/>
      <c r="D29" s="344"/>
      <c r="E29" s="345"/>
    </row>
    <row r="30" spans="1:5" ht="10.5">
      <c r="A30" s="349" t="s">
        <v>412</v>
      </c>
      <c r="B30" s="350"/>
      <c r="D30" s="344"/>
      <c r="E30" s="345"/>
    </row>
    <row r="31" spans="1:5" ht="10.5">
      <c r="A31" s="349" t="s">
        <v>413</v>
      </c>
      <c r="B31" s="350"/>
      <c r="D31" s="344"/>
      <c r="E31" s="345"/>
    </row>
    <row r="32" spans="1:5" ht="10.5">
      <c r="A32" s="349" t="s">
        <v>414</v>
      </c>
      <c r="B32" s="350"/>
      <c r="D32" s="344"/>
      <c r="E32" s="345"/>
    </row>
    <row r="33" spans="1:5" ht="10.5">
      <c r="A33" s="351" t="s">
        <v>415</v>
      </c>
      <c r="B33" s="352">
        <f>B26+B27+B28+B29+B30-B31+B32</f>
        <v>0</v>
      </c>
      <c r="D33" s="353"/>
      <c r="E33" s="345"/>
    </row>
    <row r="34" spans="1:5" ht="10.5">
      <c r="A34" s="353"/>
      <c r="B34" s="345"/>
      <c r="D34" s="353"/>
      <c r="E34" s="345"/>
    </row>
    <row r="35" spans="1:5" ht="10.5">
      <c r="A35" s="356" t="s">
        <v>416</v>
      </c>
      <c r="B35" s="350"/>
      <c r="D35" s="344"/>
      <c r="E35" s="345"/>
    </row>
    <row r="36" spans="1:5" ht="10.5">
      <c r="A36" s="356" t="s">
        <v>417</v>
      </c>
      <c r="B36" s="350"/>
      <c r="D36" s="344"/>
      <c r="E36" s="345"/>
    </row>
    <row r="37" spans="1:5" ht="10.5">
      <c r="A37" s="356" t="s">
        <v>418</v>
      </c>
      <c r="B37" s="350"/>
      <c r="D37" s="344"/>
      <c r="E37" s="345"/>
    </row>
    <row r="38" spans="1:5" ht="10.5">
      <c r="A38" s="356" t="s">
        <v>419</v>
      </c>
      <c r="B38" s="350"/>
      <c r="D38" s="344"/>
      <c r="E38" s="345"/>
    </row>
    <row r="39" spans="1:5" ht="10.5">
      <c r="A39" s="356" t="s">
        <v>420</v>
      </c>
      <c r="B39" s="350"/>
      <c r="D39" s="344"/>
      <c r="E39" s="345"/>
    </row>
    <row r="40" spans="1:5" ht="42">
      <c r="A40" s="356" t="s">
        <v>421</v>
      </c>
      <c r="B40" s="350"/>
      <c r="D40" s="344"/>
      <c r="E40" s="345"/>
    </row>
    <row r="41" spans="1:5" ht="10.5">
      <c r="A41" s="346" t="s">
        <v>422</v>
      </c>
      <c r="B41" s="352">
        <f>SUM(B35:B40)</f>
        <v>0</v>
      </c>
      <c r="D41" s="357"/>
      <c r="E41" s="345"/>
    </row>
    <row r="42" spans="4:5" ht="10.5">
      <c r="D42" s="344"/>
      <c r="E42" s="345"/>
    </row>
    <row r="43" spans="1:5" ht="31.5">
      <c r="A43" s="351" t="s">
        <v>423</v>
      </c>
      <c r="B43" s="355"/>
      <c r="D43" s="353"/>
      <c r="E43" s="345"/>
    </row>
    <row r="44" spans="1:5" ht="10.5">
      <c r="A44" s="95"/>
      <c r="B44" s="358"/>
      <c r="D44" s="345"/>
      <c r="E44" s="345"/>
    </row>
    <row r="45" spans="1:5" ht="10.5">
      <c r="A45" s="351" t="s">
        <v>424</v>
      </c>
      <c r="B45" s="352">
        <f>B16+B20+B24+B33-B41-B43</f>
        <v>0</v>
      </c>
      <c r="D45" s="353"/>
      <c r="E45" s="345"/>
    </row>
    <row r="46" spans="1:5" ht="10.5">
      <c r="A46" s="95"/>
      <c r="B46" s="340"/>
      <c r="D46" s="345"/>
      <c r="E46" s="345"/>
    </row>
    <row r="47" spans="2:5" ht="10.5">
      <c r="B47" s="340"/>
      <c r="D47" s="344"/>
      <c r="E47" s="345"/>
    </row>
    <row r="48" spans="1:5" ht="10.5">
      <c r="A48" s="351" t="s">
        <v>425</v>
      </c>
      <c r="B48" s="359" t="e">
        <f>B45/B16</f>
        <v>#DIV/0!</v>
      </c>
      <c r="D48" s="353"/>
      <c r="E48" s="345"/>
    </row>
    <row r="49" spans="4:5" ht="10.5">
      <c r="D49" s="345"/>
      <c r="E49" s="345"/>
    </row>
    <row r="50" spans="4:5" ht="10.5">
      <c r="D50" s="345"/>
      <c r="E50" s="345"/>
    </row>
  </sheetData>
  <sheetProtection/>
  <mergeCells count="2">
    <mergeCell ref="A3:B3"/>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525"/>
  <sheetViews>
    <sheetView zoomScale="90" zoomScaleNormal="90" zoomScalePageLayoutView="0" workbookViewId="0" topLeftCell="A13">
      <selection activeCell="G40" sqref="G40"/>
    </sheetView>
  </sheetViews>
  <sheetFormatPr defaultColWidth="9.00390625" defaultRowHeight="12.75"/>
  <cols>
    <col min="1" max="1" width="48.375" style="62" customWidth="1"/>
    <col min="2" max="2" width="12.125" style="144" customWidth="1"/>
    <col min="3" max="3" width="13.00390625" style="18" customWidth="1"/>
    <col min="4" max="4" width="14.75390625" style="18" customWidth="1"/>
    <col min="5" max="18" width="13.75390625" style="247" customWidth="1"/>
    <col min="19" max="16384" width="9.125" style="62" customWidth="1"/>
  </cols>
  <sheetData>
    <row r="1" spans="1:10" ht="48" customHeight="1">
      <c r="A1" s="388" t="s">
        <v>340</v>
      </c>
      <c r="B1" s="388"/>
      <c r="C1" s="388"/>
      <c r="D1" s="388"/>
      <c r="E1" s="406" t="s">
        <v>268</v>
      </c>
      <c r="F1" s="407"/>
      <c r="G1" s="407"/>
      <c r="H1" s="407"/>
      <c r="I1" s="407"/>
      <c r="J1" s="408"/>
    </row>
    <row r="3" spans="1:18" ht="60" customHeight="1">
      <c r="A3" s="390" t="s">
        <v>21</v>
      </c>
      <c r="B3" s="390"/>
      <c r="C3" s="390"/>
      <c r="D3" s="391"/>
      <c r="E3" s="403" t="s">
        <v>270</v>
      </c>
      <c r="F3" s="380"/>
      <c r="G3" s="379" t="s">
        <v>271</v>
      </c>
      <c r="H3" s="380"/>
      <c r="I3" s="379" t="s">
        <v>272</v>
      </c>
      <c r="J3" s="380"/>
      <c r="K3" s="379" t="s">
        <v>273</v>
      </c>
      <c r="L3" s="380"/>
      <c r="M3" s="379" t="s">
        <v>274</v>
      </c>
      <c r="N3" s="380"/>
      <c r="O3" s="379" t="s">
        <v>275</v>
      </c>
      <c r="P3" s="380"/>
      <c r="Q3" s="379" t="s">
        <v>276</v>
      </c>
      <c r="R3" s="380"/>
    </row>
    <row r="4" spans="1:18" ht="20.25" customHeight="1">
      <c r="A4" s="394"/>
      <c r="B4" s="395"/>
      <c r="C4" s="392"/>
      <c r="D4" s="393"/>
      <c r="E4" s="404"/>
      <c r="F4" s="382"/>
      <c r="G4" s="381"/>
      <c r="H4" s="382"/>
      <c r="I4" s="381"/>
      <c r="J4" s="382"/>
      <c r="K4" s="381"/>
      <c r="L4" s="382"/>
      <c r="M4" s="381"/>
      <c r="N4" s="382"/>
      <c r="O4" s="381"/>
      <c r="P4" s="382"/>
      <c r="Q4" s="381"/>
      <c r="R4" s="382"/>
    </row>
    <row r="5" spans="1:22" ht="45" customHeight="1">
      <c r="A5" s="398" t="s">
        <v>315</v>
      </c>
      <c r="B5" s="399"/>
      <c r="C5" s="7" t="s">
        <v>19</v>
      </c>
      <c r="D5" s="263" t="s">
        <v>269</v>
      </c>
      <c r="E5" s="262" t="s">
        <v>19</v>
      </c>
      <c r="F5" s="248" t="s">
        <v>20</v>
      </c>
      <c r="G5" s="72" t="s">
        <v>19</v>
      </c>
      <c r="H5" s="248" t="s">
        <v>20</v>
      </c>
      <c r="I5" s="72" t="s">
        <v>19</v>
      </c>
      <c r="J5" s="248" t="s">
        <v>20</v>
      </c>
      <c r="K5" s="72" t="s">
        <v>19</v>
      </c>
      <c r="L5" s="248" t="s">
        <v>20</v>
      </c>
      <c r="M5" s="72" t="s">
        <v>19</v>
      </c>
      <c r="N5" s="248" t="s">
        <v>20</v>
      </c>
      <c r="O5" s="72" t="s">
        <v>19</v>
      </c>
      <c r="P5" s="248" t="s">
        <v>20</v>
      </c>
      <c r="Q5" s="72" t="s">
        <v>19</v>
      </c>
      <c r="R5" s="248" t="s">
        <v>20</v>
      </c>
      <c r="S5" s="246"/>
      <c r="T5" s="246"/>
      <c r="U5" s="246"/>
      <c r="V5" s="246"/>
    </row>
    <row r="6" spans="1:18" ht="12.75" customHeight="1">
      <c r="A6" s="396" t="s">
        <v>330</v>
      </c>
      <c r="B6" s="397"/>
      <c r="C6" s="397"/>
      <c r="D6" s="397"/>
      <c r="E6" s="397"/>
      <c r="F6" s="397"/>
      <c r="G6" s="397"/>
      <c r="H6" s="397"/>
      <c r="I6" s="397"/>
      <c r="J6" s="397"/>
      <c r="K6" s="397"/>
      <c r="L6" s="397"/>
      <c r="M6" s="397"/>
      <c r="N6" s="397"/>
      <c r="O6" s="397"/>
      <c r="P6" s="397"/>
      <c r="Q6" s="397"/>
      <c r="R6" s="409"/>
    </row>
    <row r="7" spans="1:18" ht="12.75">
      <c r="A7" s="5" t="s">
        <v>311</v>
      </c>
      <c r="B7" s="242" t="s">
        <v>9</v>
      </c>
      <c r="C7" s="14">
        <v>0</v>
      </c>
      <c r="D7" s="249">
        <v>0</v>
      </c>
      <c r="E7" s="256"/>
      <c r="F7" s="9"/>
      <c r="G7" s="14"/>
      <c r="H7" s="15"/>
      <c r="I7" s="14"/>
      <c r="J7" s="15"/>
      <c r="K7" s="14"/>
      <c r="L7" s="15"/>
      <c r="M7" s="14"/>
      <c r="N7" s="15"/>
      <c r="O7" s="14"/>
      <c r="P7" s="15"/>
      <c r="Q7" s="14"/>
      <c r="R7" s="15"/>
    </row>
    <row r="8" spans="1:18" ht="12.75">
      <c r="A8" s="4" t="s">
        <v>327</v>
      </c>
      <c r="B8" s="199" t="s">
        <v>9</v>
      </c>
      <c r="C8" s="8">
        <v>0</v>
      </c>
      <c r="D8" s="250">
        <v>0</v>
      </c>
      <c r="E8" s="256"/>
      <c r="F8" s="9"/>
      <c r="G8" s="8"/>
      <c r="H8" s="9"/>
      <c r="I8" s="8"/>
      <c r="J8" s="9"/>
      <c r="K8" s="8"/>
      <c r="L8" s="9"/>
      <c r="M8" s="8"/>
      <c r="N8" s="9"/>
      <c r="O8" s="8"/>
      <c r="P8" s="9"/>
      <c r="Q8" s="8"/>
      <c r="R8" s="9"/>
    </row>
    <row r="9" spans="1:18" ht="12.75">
      <c r="A9" s="389" t="s">
        <v>328</v>
      </c>
      <c r="B9" s="214" t="s">
        <v>9</v>
      </c>
      <c r="C9" s="10">
        <v>0</v>
      </c>
      <c r="D9" s="251">
        <v>0</v>
      </c>
      <c r="E9" s="257"/>
      <c r="F9" s="11"/>
      <c r="G9" s="10"/>
      <c r="H9" s="11"/>
      <c r="I9" s="10"/>
      <c r="J9" s="11"/>
      <c r="K9" s="10"/>
      <c r="L9" s="11"/>
      <c r="M9" s="10"/>
      <c r="N9" s="11"/>
      <c r="O9" s="10"/>
      <c r="P9" s="11"/>
      <c r="Q9" s="10"/>
      <c r="R9" s="11"/>
    </row>
    <row r="10" spans="1:18" ht="21">
      <c r="A10" s="389"/>
      <c r="B10" s="214" t="s">
        <v>11</v>
      </c>
      <c r="C10" s="10">
        <v>0</v>
      </c>
      <c r="D10" s="251">
        <v>0</v>
      </c>
      <c r="E10" s="257"/>
      <c r="F10" s="11"/>
      <c r="G10" s="10"/>
      <c r="H10" s="11"/>
      <c r="I10" s="10"/>
      <c r="J10" s="11"/>
      <c r="K10" s="10"/>
      <c r="L10" s="11"/>
      <c r="M10" s="10"/>
      <c r="N10" s="11"/>
      <c r="O10" s="10"/>
      <c r="P10" s="11"/>
      <c r="Q10" s="10"/>
      <c r="R10" s="11"/>
    </row>
    <row r="11" spans="1:18" ht="12.75">
      <c r="A11" s="389"/>
      <c r="B11" s="199" t="s">
        <v>12</v>
      </c>
      <c r="C11" s="20">
        <f aca="true" t="shared" si="0" ref="C11:R11">C9+C10</f>
        <v>0</v>
      </c>
      <c r="D11" s="252">
        <f t="shared" si="0"/>
        <v>0</v>
      </c>
      <c r="E11" s="258">
        <f t="shared" si="0"/>
        <v>0</v>
      </c>
      <c r="F11" s="20">
        <f t="shared" si="0"/>
        <v>0</v>
      </c>
      <c r="G11" s="20">
        <f t="shared" si="0"/>
        <v>0</v>
      </c>
      <c r="H11" s="20">
        <f t="shared" si="0"/>
        <v>0</v>
      </c>
      <c r="I11" s="20">
        <f t="shared" si="0"/>
        <v>0</v>
      </c>
      <c r="J11" s="20">
        <f t="shared" si="0"/>
        <v>0</v>
      </c>
      <c r="K11" s="20">
        <f t="shared" si="0"/>
        <v>0</v>
      </c>
      <c r="L11" s="20">
        <f t="shared" si="0"/>
        <v>0</v>
      </c>
      <c r="M11" s="20">
        <f t="shared" si="0"/>
        <v>0</v>
      </c>
      <c r="N11" s="20">
        <f t="shared" si="0"/>
        <v>0</v>
      </c>
      <c r="O11" s="20">
        <f t="shared" si="0"/>
        <v>0</v>
      </c>
      <c r="P11" s="20">
        <f t="shared" si="0"/>
        <v>0</v>
      </c>
      <c r="Q11" s="20">
        <f t="shared" si="0"/>
        <v>0</v>
      </c>
      <c r="R11" s="20">
        <f t="shared" si="0"/>
        <v>0</v>
      </c>
    </row>
    <row r="12" spans="1:18" ht="12.75" hidden="1">
      <c r="A12" s="4"/>
      <c r="B12" s="199"/>
      <c r="C12" s="8"/>
      <c r="D12" s="250"/>
      <c r="E12" s="256"/>
      <c r="F12" s="9"/>
      <c r="G12" s="8"/>
      <c r="H12" s="9"/>
      <c r="I12" s="8"/>
      <c r="J12" s="9"/>
      <c r="K12" s="8"/>
      <c r="L12" s="9"/>
      <c r="M12" s="8"/>
      <c r="N12" s="9"/>
      <c r="O12" s="8"/>
      <c r="P12" s="9"/>
      <c r="Q12" s="8"/>
      <c r="R12" s="9"/>
    </row>
    <row r="13" spans="1:18" ht="12.75">
      <c r="A13" s="389" t="s">
        <v>329</v>
      </c>
      <c r="B13" s="214" t="s">
        <v>9</v>
      </c>
      <c r="C13" s="10">
        <v>0</v>
      </c>
      <c r="D13" s="251">
        <v>0</v>
      </c>
      <c r="E13" s="257"/>
      <c r="F13" s="11"/>
      <c r="G13" s="10"/>
      <c r="H13" s="11"/>
      <c r="I13" s="10"/>
      <c r="J13" s="11"/>
      <c r="K13" s="10"/>
      <c r="L13" s="11"/>
      <c r="M13" s="10"/>
      <c r="N13" s="11"/>
      <c r="O13" s="10"/>
      <c r="P13" s="11"/>
      <c r="Q13" s="10"/>
      <c r="R13" s="11"/>
    </row>
    <row r="14" spans="1:18" ht="21">
      <c r="A14" s="389"/>
      <c r="B14" s="214" t="s">
        <v>11</v>
      </c>
      <c r="C14" s="10">
        <v>0</v>
      </c>
      <c r="D14" s="253">
        <v>0</v>
      </c>
      <c r="E14" s="257"/>
      <c r="F14" s="12"/>
      <c r="G14" s="10"/>
      <c r="H14" s="12"/>
      <c r="I14" s="10"/>
      <c r="J14" s="12"/>
      <c r="K14" s="10"/>
      <c r="L14" s="12"/>
      <c r="M14" s="10"/>
      <c r="N14" s="12"/>
      <c r="O14" s="10"/>
      <c r="P14" s="12"/>
      <c r="Q14" s="10"/>
      <c r="R14" s="12"/>
    </row>
    <row r="15" spans="1:18" ht="12.75">
      <c r="A15" s="389"/>
      <c r="B15" s="199" t="s">
        <v>12</v>
      </c>
      <c r="C15" s="20">
        <f aca="true" t="shared" si="1" ref="C15:R15">C13+C14</f>
        <v>0</v>
      </c>
      <c r="D15" s="252">
        <f t="shared" si="1"/>
        <v>0</v>
      </c>
      <c r="E15" s="258">
        <f t="shared" si="1"/>
        <v>0</v>
      </c>
      <c r="F15" s="20">
        <f t="shared" si="1"/>
        <v>0</v>
      </c>
      <c r="G15" s="20">
        <f t="shared" si="1"/>
        <v>0</v>
      </c>
      <c r="H15" s="20">
        <f t="shared" si="1"/>
        <v>0</v>
      </c>
      <c r="I15" s="20">
        <f t="shared" si="1"/>
        <v>0</v>
      </c>
      <c r="J15" s="20">
        <f t="shared" si="1"/>
        <v>0</v>
      </c>
      <c r="K15" s="20">
        <f t="shared" si="1"/>
        <v>0</v>
      </c>
      <c r="L15" s="20">
        <f t="shared" si="1"/>
        <v>0</v>
      </c>
      <c r="M15" s="20">
        <f t="shared" si="1"/>
        <v>0</v>
      </c>
      <c r="N15" s="20">
        <f t="shared" si="1"/>
        <v>0</v>
      </c>
      <c r="O15" s="20">
        <f t="shared" si="1"/>
        <v>0</v>
      </c>
      <c r="P15" s="20">
        <f t="shared" si="1"/>
        <v>0</v>
      </c>
      <c r="Q15" s="20">
        <f t="shared" si="1"/>
        <v>0</v>
      </c>
      <c r="R15" s="20">
        <f t="shared" si="1"/>
        <v>0</v>
      </c>
    </row>
    <row r="16" spans="1:18" ht="12.75">
      <c r="A16" s="4" t="s">
        <v>13</v>
      </c>
      <c r="B16" s="199" t="s">
        <v>9</v>
      </c>
      <c r="C16" s="8">
        <v>0</v>
      </c>
      <c r="D16" s="250">
        <v>0</v>
      </c>
      <c r="E16" s="256"/>
      <c r="F16" s="9"/>
      <c r="G16" s="8"/>
      <c r="H16" s="9"/>
      <c r="I16" s="8"/>
      <c r="J16" s="9"/>
      <c r="K16" s="8"/>
      <c r="L16" s="9"/>
      <c r="M16" s="8"/>
      <c r="N16" s="9"/>
      <c r="O16" s="8"/>
      <c r="P16" s="9"/>
      <c r="Q16" s="8"/>
      <c r="R16" s="9"/>
    </row>
    <row r="17" spans="1:18" ht="21">
      <c r="A17" s="4" t="s">
        <v>312</v>
      </c>
      <c r="B17" s="199" t="s">
        <v>9</v>
      </c>
      <c r="C17" s="8">
        <v>0</v>
      </c>
      <c r="D17" s="250">
        <v>0</v>
      </c>
      <c r="E17" s="256"/>
      <c r="F17" s="9"/>
      <c r="G17" s="8"/>
      <c r="H17" s="9"/>
      <c r="I17" s="8"/>
      <c r="J17" s="9"/>
      <c r="K17" s="8"/>
      <c r="L17" s="9"/>
      <c r="M17" s="8"/>
      <c r="N17" s="9"/>
      <c r="O17" s="8"/>
      <c r="P17" s="9"/>
      <c r="Q17" s="8"/>
      <c r="R17" s="9"/>
    </row>
    <row r="18" spans="1:18" ht="12.75">
      <c r="A18" s="4" t="s">
        <v>314</v>
      </c>
      <c r="B18" s="199" t="s">
        <v>9</v>
      </c>
      <c r="C18" s="8">
        <v>0</v>
      </c>
      <c r="D18" s="250">
        <v>0</v>
      </c>
      <c r="E18" s="256"/>
      <c r="F18" s="9"/>
      <c r="G18" s="8"/>
      <c r="H18" s="9"/>
      <c r="I18" s="8"/>
      <c r="J18" s="9"/>
      <c r="K18" s="8"/>
      <c r="L18" s="9"/>
      <c r="M18" s="8"/>
      <c r="N18" s="9"/>
      <c r="O18" s="8"/>
      <c r="P18" s="9"/>
      <c r="Q18" s="8"/>
      <c r="R18" s="9"/>
    </row>
    <row r="19" spans="1:18" ht="12.75">
      <c r="A19" s="400" t="s">
        <v>316</v>
      </c>
      <c r="B19" s="214" t="s">
        <v>9</v>
      </c>
      <c r="C19" s="21">
        <f aca="true" t="shared" si="2" ref="C19:R19">C18+C17+C13+C16+C12+C9+C8+C7</f>
        <v>0</v>
      </c>
      <c r="D19" s="254">
        <f t="shared" si="2"/>
        <v>0</v>
      </c>
      <c r="E19" s="259">
        <f t="shared" si="2"/>
        <v>0</v>
      </c>
      <c r="F19" s="21">
        <f t="shared" si="2"/>
        <v>0</v>
      </c>
      <c r="G19" s="21">
        <f t="shared" si="2"/>
        <v>0</v>
      </c>
      <c r="H19" s="21">
        <f t="shared" si="2"/>
        <v>0</v>
      </c>
      <c r="I19" s="21">
        <f t="shared" si="2"/>
        <v>0</v>
      </c>
      <c r="J19" s="21">
        <f t="shared" si="2"/>
        <v>0</v>
      </c>
      <c r="K19" s="21">
        <f t="shared" si="2"/>
        <v>0</v>
      </c>
      <c r="L19" s="21">
        <f t="shared" si="2"/>
        <v>0</v>
      </c>
      <c r="M19" s="21">
        <f t="shared" si="2"/>
        <v>0</v>
      </c>
      <c r="N19" s="21">
        <f t="shared" si="2"/>
        <v>0</v>
      </c>
      <c r="O19" s="21">
        <f t="shared" si="2"/>
        <v>0</v>
      </c>
      <c r="P19" s="21">
        <f t="shared" si="2"/>
        <v>0</v>
      </c>
      <c r="Q19" s="21">
        <f t="shared" si="2"/>
        <v>0</v>
      </c>
      <c r="R19" s="21">
        <f t="shared" si="2"/>
        <v>0</v>
      </c>
    </row>
    <row r="20" spans="1:18" ht="21">
      <c r="A20" s="401"/>
      <c r="B20" s="214" t="s">
        <v>11</v>
      </c>
      <c r="C20" s="21">
        <f aca="true" t="shared" si="3" ref="C20:R20">C14+C10</f>
        <v>0</v>
      </c>
      <c r="D20" s="254">
        <f t="shared" si="3"/>
        <v>0</v>
      </c>
      <c r="E20" s="259">
        <f t="shared" si="3"/>
        <v>0</v>
      </c>
      <c r="F20" s="21">
        <f t="shared" si="3"/>
        <v>0</v>
      </c>
      <c r="G20" s="21">
        <f t="shared" si="3"/>
        <v>0</v>
      </c>
      <c r="H20" s="21">
        <f t="shared" si="3"/>
        <v>0</v>
      </c>
      <c r="I20" s="21">
        <f t="shared" si="3"/>
        <v>0</v>
      </c>
      <c r="J20" s="21">
        <f t="shared" si="3"/>
        <v>0</v>
      </c>
      <c r="K20" s="21">
        <f t="shared" si="3"/>
        <v>0</v>
      </c>
      <c r="L20" s="21">
        <f t="shared" si="3"/>
        <v>0</v>
      </c>
      <c r="M20" s="21">
        <f t="shared" si="3"/>
        <v>0</v>
      </c>
      <c r="N20" s="21">
        <f t="shared" si="3"/>
        <v>0</v>
      </c>
      <c r="O20" s="21">
        <f t="shared" si="3"/>
        <v>0</v>
      </c>
      <c r="P20" s="21">
        <f t="shared" si="3"/>
        <v>0</v>
      </c>
      <c r="Q20" s="21">
        <f t="shared" si="3"/>
        <v>0</v>
      </c>
      <c r="R20" s="21">
        <f t="shared" si="3"/>
        <v>0</v>
      </c>
    </row>
    <row r="21" spans="1:18" ht="12.75">
      <c r="A21" s="402"/>
      <c r="B21" s="199" t="s">
        <v>12</v>
      </c>
      <c r="C21" s="20">
        <f aca="true" t="shared" si="4" ref="C21:R21">C20+C19</f>
        <v>0</v>
      </c>
      <c r="D21" s="252">
        <f t="shared" si="4"/>
        <v>0</v>
      </c>
      <c r="E21" s="258">
        <f t="shared" si="4"/>
        <v>0</v>
      </c>
      <c r="F21" s="20">
        <f t="shared" si="4"/>
        <v>0</v>
      </c>
      <c r="G21" s="20">
        <f t="shared" si="4"/>
        <v>0</v>
      </c>
      <c r="H21" s="20">
        <f t="shared" si="4"/>
        <v>0</v>
      </c>
      <c r="I21" s="20">
        <f t="shared" si="4"/>
        <v>0</v>
      </c>
      <c r="J21" s="20">
        <f t="shared" si="4"/>
        <v>0</v>
      </c>
      <c r="K21" s="20">
        <f t="shared" si="4"/>
        <v>0</v>
      </c>
      <c r="L21" s="20">
        <f t="shared" si="4"/>
        <v>0</v>
      </c>
      <c r="M21" s="20">
        <f t="shared" si="4"/>
        <v>0</v>
      </c>
      <c r="N21" s="20">
        <f t="shared" si="4"/>
        <v>0</v>
      </c>
      <c r="O21" s="20">
        <f t="shared" si="4"/>
        <v>0</v>
      </c>
      <c r="P21" s="20">
        <f t="shared" si="4"/>
        <v>0</v>
      </c>
      <c r="Q21" s="20">
        <f t="shared" si="4"/>
        <v>0</v>
      </c>
      <c r="R21" s="20">
        <f t="shared" si="4"/>
        <v>0</v>
      </c>
    </row>
    <row r="22" spans="1:18" ht="12.75">
      <c r="A22" s="6" t="s">
        <v>331</v>
      </c>
      <c r="B22" s="199" t="s">
        <v>12</v>
      </c>
      <c r="C22" s="8"/>
      <c r="D22" s="250"/>
      <c r="E22" s="260"/>
      <c r="F22" s="13"/>
      <c r="G22" s="13"/>
      <c r="H22" s="13"/>
      <c r="I22" s="13"/>
      <c r="J22" s="13"/>
      <c r="K22" s="13"/>
      <c r="L22" s="13"/>
      <c r="M22" s="13"/>
      <c r="N22" s="13"/>
      <c r="O22" s="13"/>
      <c r="P22" s="13"/>
      <c r="Q22" s="13"/>
      <c r="R22" s="13"/>
    </row>
    <row r="23" spans="1:18" ht="12.75">
      <c r="A23" s="6" t="s">
        <v>317</v>
      </c>
      <c r="B23" s="199" t="s">
        <v>12</v>
      </c>
      <c r="C23" s="20">
        <f>C22+C21</f>
        <v>0</v>
      </c>
      <c r="D23" s="20">
        <f>D22+D21</f>
        <v>0</v>
      </c>
      <c r="E23" s="260"/>
      <c r="F23" s="13"/>
      <c r="G23" s="13"/>
      <c r="H23" s="13"/>
      <c r="I23" s="13"/>
      <c r="J23" s="13"/>
      <c r="K23" s="13"/>
      <c r="L23" s="13"/>
      <c r="M23" s="13"/>
      <c r="N23" s="13"/>
      <c r="O23" s="13"/>
      <c r="P23" s="13"/>
      <c r="Q23" s="13"/>
      <c r="R23" s="13"/>
    </row>
    <row r="24" spans="1:18" ht="12.75">
      <c r="A24" s="13"/>
      <c r="B24" s="13"/>
      <c r="C24" s="13"/>
      <c r="D24" s="13"/>
      <c r="E24" s="260"/>
      <c r="F24" s="13"/>
      <c r="G24" s="13"/>
      <c r="H24" s="13"/>
      <c r="I24" s="13"/>
      <c r="J24" s="13"/>
      <c r="K24" s="13"/>
      <c r="L24" s="13"/>
      <c r="M24" s="13"/>
      <c r="N24" s="13"/>
      <c r="O24" s="13"/>
      <c r="P24" s="13"/>
      <c r="Q24" s="13"/>
      <c r="R24" s="13"/>
    </row>
    <row r="25" spans="1:18" ht="21">
      <c r="A25" s="398" t="s">
        <v>318</v>
      </c>
      <c r="B25" s="399"/>
      <c r="C25" s="72" t="s">
        <v>19</v>
      </c>
      <c r="D25" s="248" t="s">
        <v>20</v>
      </c>
      <c r="E25" s="62"/>
      <c r="F25" s="13"/>
      <c r="G25" s="13"/>
      <c r="H25" s="13"/>
      <c r="I25" s="13"/>
      <c r="J25" s="13"/>
      <c r="K25" s="13"/>
      <c r="L25" s="13"/>
      <c r="M25" s="13"/>
      <c r="N25" s="13"/>
      <c r="O25" s="13"/>
      <c r="P25" s="13"/>
      <c r="Q25" s="13"/>
      <c r="R25" s="13"/>
    </row>
    <row r="26" spans="1:18" ht="12.75">
      <c r="A26" s="396" t="s">
        <v>334</v>
      </c>
      <c r="B26" s="397"/>
      <c r="C26" s="384"/>
      <c r="D26" s="384"/>
      <c r="E26" s="410"/>
      <c r="F26" s="385"/>
      <c r="G26" s="384"/>
      <c r="H26" s="385"/>
      <c r="I26" s="384"/>
      <c r="J26" s="385"/>
      <c r="K26" s="384"/>
      <c r="L26" s="385"/>
      <c r="M26" s="384"/>
      <c r="N26" s="385"/>
      <c r="O26" s="384"/>
      <c r="P26" s="385"/>
      <c r="Q26" s="384"/>
      <c r="R26" s="385"/>
    </row>
    <row r="27" spans="1:18" ht="24.75" customHeight="1">
      <c r="A27" s="5" t="s">
        <v>335</v>
      </c>
      <c r="B27" s="242" t="s">
        <v>9</v>
      </c>
      <c r="C27" s="14">
        <v>0</v>
      </c>
      <c r="D27" s="249">
        <v>0</v>
      </c>
      <c r="E27" s="261"/>
      <c r="F27" s="15"/>
      <c r="G27" s="14"/>
      <c r="H27" s="15"/>
      <c r="I27" s="14"/>
      <c r="J27" s="15"/>
      <c r="K27" s="14"/>
      <c r="L27" s="15"/>
      <c r="M27" s="14"/>
      <c r="N27" s="15"/>
      <c r="O27" s="14"/>
      <c r="P27" s="15"/>
      <c r="Q27" s="14"/>
      <c r="R27" s="15"/>
    </row>
    <row r="28" spans="1:18" ht="17.25" customHeight="1">
      <c r="A28" s="6" t="s">
        <v>332</v>
      </c>
      <c r="B28" s="199"/>
      <c r="C28" s="20">
        <f>C27</f>
        <v>0</v>
      </c>
      <c r="D28" s="20">
        <f aca="true" t="shared" si="5" ref="D28:R28">D27</f>
        <v>0</v>
      </c>
      <c r="E28" s="20">
        <f t="shared" si="5"/>
        <v>0</v>
      </c>
      <c r="F28" s="20">
        <f t="shared" si="5"/>
        <v>0</v>
      </c>
      <c r="G28" s="20">
        <f t="shared" si="5"/>
        <v>0</v>
      </c>
      <c r="H28" s="20">
        <f t="shared" si="5"/>
        <v>0</v>
      </c>
      <c r="I28" s="20">
        <f t="shared" si="5"/>
        <v>0</v>
      </c>
      <c r="J28" s="20">
        <f t="shared" si="5"/>
        <v>0</v>
      </c>
      <c r="K28" s="20">
        <f t="shared" si="5"/>
        <v>0</v>
      </c>
      <c r="L28" s="20">
        <f t="shared" si="5"/>
        <v>0</v>
      </c>
      <c r="M28" s="20">
        <f t="shared" si="5"/>
        <v>0</v>
      </c>
      <c r="N28" s="20">
        <f t="shared" si="5"/>
        <v>0</v>
      </c>
      <c r="O28" s="20">
        <f t="shared" si="5"/>
        <v>0</v>
      </c>
      <c r="P28" s="20">
        <f t="shared" si="5"/>
        <v>0</v>
      </c>
      <c r="Q28" s="20">
        <f t="shared" si="5"/>
        <v>0</v>
      </c>
      <c r="R28" s="20">
        <f t="shared" si="5"/>
        <v>0</v>
      </c>
    </row>
    <row r="29" spans="1:18" ht="28.5" customHeight="1">
      <c r="A29" s="396" t="s">
        <v>336</v>
      </c>
      <c r="B29" s="397"/>
      <c r="C29" s="383"/>
      <c r="D29" s="383"/>
      <c r="E29" s="405"/>
      <c r="F29" s="386"/>
      <c r="G29" s="383"/>
      <c r="H29" s="386"/>
      <c r="I29" s="383"/>
      <c r="J29" s="386"/>
      <c r="K29" s="383"/>
      <c r="L29" s="386"/>
      <c r="M29" s="383"/>
      <c r="N29" s="386"/>
      <c r="O29" s="383"/>
      <c r="P29" s="386"/>
      <c r="Q29" s="383"/>
      <c r="R29" s="386"/>
    </row>
    <row r="30" spans="1:18" ht="30" customHeight="1">
      <c r="A30" s="5" t="s">
        <v>337</v>
      </c>
      <c r="B30" s="242" t="s">
        <v>9</v>
      </c>
      <c r="C30" s="14">
        <v>0</v>
      </c>
      <c r="D30" s="255">
        <v>0</v>
      </c>
      <c r="E30" s="261"/>
      <c r="F30" s="17"/>
      <c r="G30" s="14"/>
      <c r="H30" s="17"/>
      <c r="I30" s="14"/>
      <c r="J30" s="17"/>
      <c r="K30" s="14"/>
      <c r="L30" s="17"/>
      <c r="M30" s="14"/>
      <c r="N30" s="17"/>
      <c r="O30" s="14"/>
      <c r="P30" s="17"/>
      <c r="Q30" s="14"/>
      <c r="R30" s="17"/>
    </row>
    <row r="31" spans="1:18" ht="12.75">
      <c r="A31" s="3" t="s">
        <v>333</v>
      </c>
      <c r="B31" s="199"/>
      <c r="C31" s="20">
        <f>+C30</f>
        <v>0</v>
      </c>
      <c r="D31" s="20">
        <f aca="true" t="shared" si="6" ref="D31:R31">+D30</f>
        <v>0</v>
      </c>
      <c r="E31" s="20">
        <f t="shared" si="6"/>
        <v>0</v>
      </c>
      <c r="F31" s="20">
        <f t="shared" si="6"/>
        <v>0</v>
      </c>
      <c r="G31" s="20">
        <f t="shared" si="6"/>
        <v>0</v>
      </c>
      <c r="H31" s="20">
        <f t="shared" si="6"/>
        <v>0</v>
      </c>
      <c r="I31" s="20">
        <f t="shared" si="6"/>
        <v>0</v>
      </c>
      <c r="J31" s="20">
        <f t="shared" si="6"/>
        <v>0</v>
      </c>
      <c r="K31" s="20">
        <f t="shared" si="6"/>
        <v>0</v>
      </c>
      <c r="L31" s="20">
        <f t="shared" si="6"/>
        <v>0</v>
      </c>
      <c r="M31" s="20">
        <f t="shared" si="6"/>
        <v>0</v>
      </c>
      <c r="N31" s="20">
        <f t="shared" si="6"/>
        <v>0</v>
      </c>
      <c r="O31" s="20">
        <f t="shared" si="6"/>
        <v>0</v>
      </c>
      <c r="P31" s="20">
        <f t="shared" si="6"/>
        <v>0</v>
      </c>
      <c r="Q31" s="20">
        <f t="shared" si="6"/>
        <v>0</v>
      </c>
      <c r="R31" s="20">
        <f t="shared" si="6"/>
        <v>0</v>
      </c>
    </row>
    <row r="32" spans="1:18" ht="12.75">
      <c r="A32" s="387" t="s">
        <v>319</v>
      </c>
      <c r="B32" s="214" t="s">
        <v>9</v>
      </c>
      <c r="C32" s="21">
        <f aca="true" t="shared" si="7" ref="C32:R32">C19+C28+C31</f>
        <v>0</v>
      </c>
      <c r="D32" s="21">
        <f t="shared" si="7"/>
        <v>0</v>
      </c>
      <c r="E32" s="21">
        <f t="shared" si="7"/>
        <v>0</v>
      </c>
      <c r="F32" s="21">
        <f t="shared" si="7"/>
        <v>0</v>
      </c>
      <c r="G32" s="21">
        <f t="shared" si="7"/>
        <v>0</v>
      </c>
      <c r="H32" s="21">
        <f t="shared" si="7"/>
        <v>0</v>
      </c>
      <c r="I32" s="21">
        <f t="shared" si="7"/>
        <v>0</v>
      </c>
      <c r="J32" s="21">
        <f t="shared" si="7"/>
        <v>0</v>
      </c>
      <c r="K32" s="21">
        <f t="shared" si="7"/>
        <v>0</v>
      </c>
      <c r="L32" s="21">
        <f t="shared" si="7"/>
        <v>0</v>
      </c>
      <c r="M32" s="21">
        <f t="shared" si="7"/>
        <v>0</v>
      </c>
      <c r="N32" s="21">
        <f t="shared" si="7"/>
        <v>0</v>
      </c>
      <c r="O32" s="21">
        <f t="shared" si="7"/>
        <v>0</v>
      </c>
      <c r="P32" s="21">
        <f t="shared" si="7"/>
        <v>0</v>
      </c>
      <c r="Q32" s="21">
        <f t="shared" si="7"/>
        <v>0</v>
      </c>
      <c r="R32" s="21">
        <f t="shared" si="7"/>
        <v>0</v>
      </c>
    </row>
    <row r="33" spans="1:18" ht="21">
      <c r="A33" s="387"/>
      <c r="B33" s="214" t="s">
        <v>11</v>
      </c>
      <c r="C33" s="21">
        <f>+C20</f>
        <v>0</v>
      </c>
      <c r="D33" s="21">
        <f aca="true" t="shared" si="8" ref="D33:R33">+D20</f>
        <v>0</v>
      </c>
      <c r="E33" s="21">
        <f t="shared" si="8"/>
        <v>0</v>
      </c>
      <c r="F33" s="21">
        <f t="shared" si="8"/>
        <v>0</v>
      </c>
      <c r="G33" s="21">
        <f t="shared" si="8"/>
        <v>0</v>
      </c>
      <c r="H33" s="21">
        <f t="shared" si="8"/>
        <v>0</v>
      </c>
      <c r="I33" s="21">
        <f t="shared" si="8"/>
        <v>0</v>
      </c>
      <c r="J33" s="21">
        <f t="shared" si="8"/>
        <v>0</v>
      </c>
      <c r="K33" s="21">
        <f t="shared" si="8"/>
        <v>0</v>
      </c>
      <c r="L33" s="21">
        <f t="shared" si="8"/>
        <v>0</v>
      </c>
      <c r="M33" s="21">
        <f t="shared" si="8"/>
        <v>0</v>
      </c>
      <c r="N33" s="21">
        <f t="shared" si="8"/>
        <v>0</v>
      </c>
      <c r="O33" s="21">
        <f t="shared" si="8"/>
        <v>0</v>
      </c>
      <c r="P33" s="21">
        <f t="shared" si="8"/>
        <v>0</v>
      </c>
      <c r="Q33" s="21">
        <f t="shared" si="8"/>
        <v>0</v>
      </c>
      <c r="R33" s="21">
        <f t="shared" si="8"/>
        <v>0</v>
      </c>
    </row>
    <row r="34" spans="1:18" ht="12.75">
      <c r="A34" s="387"/>
      <c r="B34" s="199" t="s">
        <v>12</v>
      </c>
      <c r="C34" s="20">
        <f>C32+C33</f>
        <v>0</v>
      </c>
      <c r="D34" s="252">
        <f aca="true" t="shared" si="9" ref="D34:R34">D32+D33</f>
        <v>0</v>
      </c>
      <c r="E34" s="258">
        <f t="shared" si="9"/>
        <v>0</v>
      </c>
      <c r="F34" s="20">
        <f t="shared" si="9"/>
        <v>0</v>
      </c>
      <c r="G34" s="20">
        <f t="shared" si="9"/>
        <v>0</v>
      </c>
      <c r="H34" s="20">
        <f t="shared" si="9"/>
        <v>0</v>
      </c>
      <c r="I34" s="20">
        <f t="shared" si="9"/>
        <v>0</v>
      </c>
      <c r="J34" s="20">
        <f t="shared" si="9"/>
        <v>0</v>
      </c>
      <c r="K34" s="20">
        <f t="shared" si="9"/>
        <v>0</v>
      </c>
      <c r="L34" s="20">
        <f t="shared" si="9"/>
        <v>0</v>
      </c>
      <c r="M34" s="20">
        <f t="shared" si="9"/>
        <v>0</v>
      </c>
      <c r="N34" s="20">
        <f t="shared" si="9"/>
        <v>0</v>
      </c>
      <c r="O34" s="20">
        <f t="shared" si="9"/>
        <v>0</v>
      </c>
      <c r="P34" s="20">
        <f t="shared" si="9"/>
        <v>0</v>
      </c>
      <c r="Q34" s="20">
        <f t="shared" si="9"/>
        <v>0</v>
      </c>
      <c r="R34" s="20">
        <f t="shared" si="9"/>
        <v>0</v>
      </c>
    </row>
    <row r="35" spans="3:4" ht="12.75">
      <c r="C35" s="19"/>
      <c r="D35" s="19"/>
    </row>
    <row r="36" spans="1:9" ht="32.25" customHeight="1">
      <c r="A36" s="377" t="s">
        <v>320</v>
      </c>
      <c r="B36" s="377"/>
      <c r="C36" s="377"/>
      <c r="D36" s="377"/>
      <c r="E36" s="378"/>
      <c r="F36" s="378"/>
      <c r="G36" s="378"/>
      <c r="H36" s="378"/>
      <c r="I36" s="378"/>
    </row>
    <row r="37" spans="1:9" ht="39.75" customHeight="1">
      <c r="A37" s="377" t="s">
        <v>385</v>
      </c>
      <c r="B37" s="377"/>
      <c r="C37" s="377"/>
      <c r="D37" s="377"/>
      <c r="E37" s="378"/>
      <c r="F37" s="378"/>
      <c r="G37" s="378"/>
      <c r="H37" s="378"/>
      <c r="I37" s="378"/>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row r="522" spans="3:4" ht="12.75">
      <c r="C522" s="19"/>
      <c r="D522" s="19"/>
    </row>
    <row r="523" spans="3:4" ht="12.75">
      <c r="C523" s="19"/>
      <c r="D523" s="19"/>
    </row>
    <row r="524" spans="3:4" ht="12.75">
      <c r="C524" s="19"/>
      <c r="D524" s="19"/>
    </row>
    <row r="525" spans="3:4" ht="12.75">
      <c r="C525" s="19"/>
      <c r="D525" s="19"/>
    </row>
  </sheetData>
  <sheetProtection/>
  <mergeCells count="39">
    <mergeCell ref="Q29:R29"/>
    <mergeCell ref="O29:P29"/>
    <mergeCell ref="K29:L29"/>
    <mergeCell ref="E1:J1"/>
    <mergeCell ref="A6:R6"/>
    <mergeCell ref="A5:B5"/>
    <mergeCell ref="E26:F26"/>
    <mergeCell ref="I26:J26"/>
    <mergeCell ref="M26:N26"/>
    <mergeCell ref="Q26:R26"/>
    <mergeCell ref="M3:N4"/>
    <mergeCell ref="O3:P4"/>
    <mergeCell ref="Q3:R4"/>
    <mergeCell ref="K3:L4"/>
    <mergeCell ref="O26:P26"/>
    <mergeCell ref="K26:L26"/>
    <mergeCell ref="A29:B29"/>
    <mergeCell ref="A25:B25"/>
    <mergeCell ref="A19:A21"/>
    <mergeCell ref="E3:F4"/>
    <mergeCell ref="A26:B26"/>
    <mergeCell ref="E29:F29"/>
    <mergeCell ref="I29:J29"/>
    <mergeCell ref="M29:N29"/>
    <mergeCell ref="A1:D1"/>
    <mergeCell ref="A9:A11"/>
    <mergeCell ref="A13:A15"/>
    <mergeCell ref="A3:D3"/>
    <mergeCell ref="C4:D4"/>
    <mergeCell ref="A4:B4"/>
    <mergeCell ref="A36:I36"/>
    <mergeCell ref="A37:I37"/>
    <mergeCell ref="G3:H4"/>
    <mergeCell ref="C29:D29"/>
    <mergeCell ref="G26:H26"/>
    <mergeCell ref="G29:H29"/>
    <mergeCell ref="C26:D26"/>
    <mergeCell ref="A32:A34"/>
    <mergeCell ref="I3:J4"/>
  </mergeCells>
  <printOptions/>
  <pageMargins left="0.75" right="0.75" top="1" bottom="1" header="0.5" footer="0.5"/>
  <pageSetup horizontalDpi="600" verticalDpi="600" orientation="portrait" paperSize="9" r:id="rId2"/>
  <ignoredErrors>
    <ignoredError sqref="E17:R21 E26:R27 Q29:R30 E11:R11 E13:R15" emptyCellReference="1"/>
  </ignoredErrors>
  <drawing r:id="rId1"/>
</worksheet>
</file>

<file path=xl/worksheets/sheet20.xml><?xml version="1.0" encoding="utf-8"?>
<worksheet xmlns="http://schemas.openxmlformats.org/spreadsheetml/2006/main" xmlns:r="http://schemas.openxmlformats.org/officeDocument/2006/relationships">
  <dimension ref="A1:K65"/>
  <sheetViews>
    <sheetView zoomScale="90" zoomScaleNormal="90" zoomScalePageLayoutView="0" workbookViewId="0" topLeftCell="A1">
      <selection activeCell="J20" sqref="J20"/>
    </sheetView>
  </sheetViews>
  <sheetFormatPr defaultColWidth="9.00390625" defaultRowHeight="18" customHeight="1"/>
  <cols>
    <col min="1" max="1" width="30.75390625" style="195" customWidth="1"/>
    <col min="2" max="2" width="22.625" style="195" customWidth="1"/>
    <col min="3" max="3" width="3.875" style="195" customWidth="1"/>
    <col min="4" max="4" width="19.375" style="195" customWidth="1"/>
    <col min="5" max="5" width="20.25390625" style="195" customWidth="1"/>
    <col min="6" max="8" width="16.25390625" style="195" customWidth="1"/>
    <col min="9" max="9" width="2.375" style="195" customWidth="1"/>
    <col min="10" max="10" width="20.875" style="195" customWidth="1"/>
    <col min="11" max="11" width="32.25390625" style="195" customWidth="1"/>
    <col min="12" max="16384" width="9.125" style="195" customWidth="1"/>
  </cols>
  <sheetData>
    <row r="1" spans="1:8" s="62" customFormat="1" ht="45.75" customHeight="1">
      <c r="A1" s="438" t="s">
        <v>280</v>
      </c>
      <c r="B1" s="439"/>
      <c r="C1" s="439"/>
      <c r="D1" s="439"/>
      <c r="E1" s="517"/>
      <c r="F1" s="517"/>
      <c r="G1" s="517"/>
      <c r="H1" s="518"/>
    </row>
    <row r="2" spans="1:11" ht="15" customHeight="1">
      <c r="A2" s="542" t="s">
        <v>284</v>
      </c>
      <c r="B2" s="543"/>
      <c r="D2" s="413" t="s">
        <v>285</v>
      </c>
      <c r="E2" s="414"/>
      <c r="F2" s="413"/>
      <c r="G2" s="413"/>
      <c r="H2" s="413"/>
      <c r="J2" s="424"/>
      <c r="K2" s="222"/>
    </row>
    <row r="3" spans="1:11" ht="54.75" customHeight="1">
      <c r="A3" s="411"/>
      <c r="B3" s="199" t="s">
        <v>265</v>
      </c>
      <c r="D3" s="196"/>
      <c r="E3" s="196" t="s">
        <v>202</v>
      </c>
      <c r="F3" s="196" t="s">
        <v>203</v>
      </c>
      <c r="G3" s="197" t="s">
        <v>204</v>
      </c>
      <c r="H3" s="198" t="s">
        <v>205</v>
      </c>
      <c r="J3" s="425"/>
      <c r="K3" s="199" t="s">
        <v>287</v>
      </c>
    </row>
    <row r="4" spans="1:11" ht="23.25" customHeight="1">
      <c r="A4" s="412"/>
      <c r="B4" s="199" t="s">
        <v>346</v>
      </c>
      <c r="D4" s="200" t="s">
        <v>206</v>
      </c>
      <c r="E4" s="201"/>
      <c r="F4" s="201"/>
      <c r="G4" s="201"/>
      <c r="H4" s="202">
        <f>SUM(E4:G4)</f>
        <v>0</v>
      </c>
      <c r="J4" s="426"/>
      <c r="K4" s="236" t="s">
        <v>346</v>
      </c>
    </row>
    <row r="5" spans="1:11" ht="19.5" customHeight="1">
      <c r="A5" s="203" t="s">
        <v>207</v>
      </c>
      <c r="B5" s="204"/>
      <c r="D5" s="203" t="s">
        <v>207</v>
      </c>
      <c r="E5" s="205"/>
      <c r="F5" s="205"/>
      <c r="G5" s="205"/>
      <c r="H5" s="110"/>
      <c r="J5" s="206" t="s">
        <v>207</v>
      </c>
      <c r="K5" s="207">
        <f aca="true" t="shared" si="0" ref="K5:K16">B5*30*$H$4</f>
        <v>0</v>
      </c>
    </row>
    <row r="6" spans="1:11" ht="19.5" customHeight="1">
      <c r="A6" s="203" t="s">
        <v>208</v>
      </c>
      <c r="B6" s="204"/>
      <c r="D6" s="203" t="s">
        <v>208</v>
      </c>
      <c r="E6" s="205"/>
      <c r="F6" s="205"/>
      <c r="G6" s="205"/>
      <c r="H6" s="110"/>
      <c r="J6" s="206" t="s">
        <v>208</v>
      </c>
      <c r="K6" s="207">
        <f t="shared" si="0"/>
        <v>0</v>
      </c>
    </row>
    <row r="7" spans="1:11" ht="19.5" customHeight="1">
      <c r="A7" s="203" t="s">
        <v>209</v>
      </c>
      <c r="B7" s="204"/>
      <c r="D7" s="203" t="s">
        <v>209</v>
      </c>
      <c r="E7" s="205"/>
      <c r="F7" s="205"/>
      <c r="G7" s="205"/>
      <c r="H7" s="110"/>
      <c r="J7" s="206" t="s">
        <v>209</v>
      </c>
      <c r="K7" s="207">
        <f t="shared" si="0"/>
        <v>0</v>
      </c>
    </row>
    <row r="8" spans="1:11" ht="19.5" customHeight="1">
      <c r="A8" s="203" t="s">
        <v>210</v>
      </c>
      <c r="B8" s="204"/>
      <c r="D8" s="203" t="s">
        <v>210</v>
      </c>
      <c r="E8" s="205"/>
      <c r="F8" s="205"/>
      <c r="G8" s="205"/>
      <c r="H8" s="110"/>
      <c r="J8" s="206" t="s">
        <v>210</v>
      </c>
      <c r="K8" s="207">
        <f t="shared" si="0"/>
        <v>0</v>
      </c>
    </row>
    <row r="9" spans="1:11" ht="19.5" customHeight="1">
      <c r="A9" s="203" t="s">
        <v>211</v>
      </c>
      <c r="B9" s="204"/>
      <c r="D9" s="203" t="s">
        <v>211</v>
      </c>
      <c r="E9" s="205"/>
      <c r="F9" s="205"/>
      <c r="G9" s="205"/>
      <c r="H9" s="110"/>
      <c r="J9" s="206" t="s">
        <v>211</v>
      </c>
      <c r="K9" s="207">
        <f t="shared" si="0"/>
        <v>0</v>
      </c>
    </row>
    <row r="10" spans="1:11" ht="19.5" customHeight="1">
      <c r="A10" s="203" t="s">
        <v>212</v>
      </c>
      <c r="B10" s="204"/>
      <c r="D10" s="203" t="s">
        <v>212</v>
      </c>
      <c r="E10" s="205"/>
      <c r="F10" s="205"/>
      <c r="G10" s="205"/>
      <c r="H10" s="110"/>
      <c r="J10" s="206" t="s">
        <v>212</v>
      </c>
      <c r="K10" s="207">
        <f t="shared" si="0"/>
        <v>0</v>
      </c>
    </row>
    <row r="11" spans="1:11" ht="19.5" customHeight="1">
      <c r="A11" s="203" t="s">
        <v>213</v>
      </c>
      <c r="B11" s="204"/>
      <c r="D11" s="203" t="s">
        <v>213</v>
      </c>
      <c r="E11" s="205"/>
      <c r="F11" s="205"/>
      <c r="G11" s="205"/>
      <c r="H11" s="110"/>
      <c r="J11" s="206" t="s">
        <v>213</v>
      </c>
      <c r="K11" s="207">
        <f t="shared" si="0"/>
        <v>0</v>
      </c>
    </row>
    <row r="12" spans="1:11" ht="19.5" customHeight="1">
      <c r="A12" s="203" t="s">
        <v>214</v>
      </c>
      <c r="B12" s="204"/>
      <c r="D12" s="203" t="s">
        <v>214</v>
      </c>
      <c r="E12" s="205"/>
      <c r="F12" s="205"/>
      <c r="G12" s="205"/>
      <c r="H12" s="110"/>
      <c r="J12" s="206" t="s">
        <v>214</v>
      </c>
      <c r="K12" s="207">
        <f t="shared" si="0"/>
        <v>0</v>
      </c>
    </row>
    <row r="13" spans="1:11" ht="19.5" customHeight="1">
      <c r="A13" s="203" t="s">
        <v>215</v>
      </c>
      <c r="B13" s="204"/>
      <c r="D13" s="203" t="s">
        <v>215</v>
      </c>
      <c r="E13" s="205"/>
      <c r="F13" s="205"/>
      <c r="G13" s="205"/>
      <c r="H13" s="110"/>
      <c r="J13" s="206" t="s">
        <v>215</v>
      </c>
      <c r="K13" s="207">
        <f t="shared" si="0"/>
        <v>0</v>
      </c>
    </row>
    <row r="14" spans="1:11" ht="19.5" customHeight="1">
      <c r="A14" s="203" t="s">
        <v>216</v>
      </c>
      <c r="B14" s="204"/>
      <c r="D14" s="203" t="s">
        <v>216</v>
      </c>
      <c r="E14" s="205"/>
      <c r="F14" s="205"/>
      <c r="G14" s="205"/>
      <c r="H14" s="110"/>
      <c r="J14" s="206" t="s">
        <v>216</v>
      </c>
      <c r="K14" s="207">
        <f t="shared" si="0"/>
        <v>0</v>
      </c>
    </row>
    <row r="15" spans="1:11" ht="19.5" customHeight="1">
      <c r="A15" s="203" t="s">
        <v>217</v>
      </c>
      <c r="B15" s="204"/>
      <c r="D15" s="203" t="s">
        <v>217</v>
      </c>
      <c r="E15" s="205"/>
      <c r="F15" s="205"/>
      <c r="G15" s="205"/>
      <c r="H15" s="110"/>
      <c r="J15" s="206" t="s">
        <v>217</v>
      </c>
      <c r="K15" s="207">
        <f t="shared" si="0"/>
        <v>0</v>
      </c>
    </row>
    <row r="16" spans="1:11" ht="19.5" customHeight="1">
      <c r="A16" s="203" t="s">
        <v>218</v>
      </c>
      <c r="B16" s="204"/>
      <c r="D16" s="203" t="s">
        <v>218</v>
      </c>
      <c r="E16" s="205"/>
      <c r="F16" s="205"/>
      <c r="G16" s="205"/>
      <c r="H16" s="110"/>
      <c r="J16" s="206" t="s">
        <v>218</v>
      </c>
      <c r="K16" s="207">
        <f t="shared" si="0"/>
        <v>0</v>
      </c>
    </row>
    <row r="17" spans="1:11" ht="19.5" customHeight="1">
      <c r="A17" s="203" t="s">
        <v>242</v>
      </c>
      <c r="B17" s="234"/>
      <c r="E17" s="209"/>
      <c r="F17" s="209"/>
      <c r="G17" s="209"/>
      <c r="H17" s="212"/>
      <c r="J17" s="197" t="s">
        <v>219</v>
      </c>
      <c r="K17" s="211">
        <f>SUM(K5:K16)</f>
        <v>0</v>
      </c>
    </row>
    <row r="18" spans="1:8" ht="61.5" customHeight="1">
      <c r="A18" s="208" t="s">
        <v>243</v>
      </c>
      <c r="B18" s="235" t="e">
        <f>SUM(B5:B16)/B17</f>
        <v>#DIV/0!</v>
      </c>
      <c r="E18" s="209"/>
      <c r="F18" s="209"/>
      <c r="G18" s="209"/>
      <c r="H18" s="210"/>
    </row>
    <row r="19" spans="5:8" ht="18" customHeight="1">
      <c r="E19" s="209"/>
      <c r="F19" s="209"/>
      <c r="G19" s="209"/>
      <c r="H19" s="212"/>
    </row>
    <row r="20" spans="1:2" ht="36.75" customHeight="1">
      <c r="A20" s="424"/>
      <c r="B20" s="199" t="s">
        <v>220</v>
      </c>
    </row>
    <row r="21" spans="1:7" ht="80.25" customHeight="1">
      <c r="A21" s="426"/>
      <c r="B21" s="199" t="s">
        <v>346</v>
      </c>
      <c r="D21" s="213" t="s">
        <v>201</v>
      </c>
      <c r="E21" s="214" t="s">
        <v>221</v>
      </c>
      <c r="F21" s="215" t="s">
        <v>222</v>
      </c>
      <c r="G21" s="216"/>
    </row>
    <row r="22" spans="1:7" ht="23.25" customHeight="1">
      <c r="A22" s="203" t="s">
        <v>207</v>
      </c>
      <c r="B22" s="207">
        <f aca="true" t="shared" si="1" ref="B22:B33">B5*($E5*$E$4+$F5*$F$4+$G5*$G$4)*30</f>
        <v>0</v>
      </c>
      <c r="D22" s="217" t="s">
        <v>223</v>
      </c>
      <c r="E22" s="218"/>
      <c r="F22" s="205"/>
      <c r="G22" s="219"/>
    </row>
    <row r="23" spans="1:7" ht="23.25" customHeight="1">
      <c r="A23" s="203" t="s">
        <v>208</v>
      </c>
      <c r="B23" s="207">
        <f t="shared" si="1"/>
        <v>0</v>
      </c>
      <c r="D23" s="217" t="s">
        <v>224</v>
      </c>
      <c r="E23" s="218"/>
      <c r="F23" s="205"/>
      <c r="G23" s="219"/>
    </row>
    <row r="24" spans="1:7" ht="23.25" customHeight="1">
      <c r="A24" s="203" t="s">
        <v>209</v>
      </c>
      <c r="B24" s="207">
        <f t="shared" si="1"/>
        <v>0</v>
      </c>
      <c r="D24" s="217" t="s">
        <v>279</v>
      </c>
      <c r="E24" s="218"/>
      <c r="F24" s="205"/>
      <c r="G24" s="219"/>
    </row>
    <row r="25" spans="1:2" ht="23.25" customHeight="1">
      <c r="A25" s="203" t="s">
        <v>210</v>
      </c>
      <c r="B25" s="207">
        <f t="shared" si="1"/>
        <v>0</v>
      </c>
    </row>
    <row r="26" spans="1:2" ht="23.25" customHeight="1">
      <c r="A26" s="203" t="s">
        <v>211</v>
      </c>
      <c r="B26" s="207">
        <f t="shared" si="1"/>
        <v>0</v>
      </c>
    </row>
    <row r="27" spans="1:2" ht="23.25" customHeight="1">
      <c r="A27" s="203" t="s">
        <v>212</v>
      </c>
      <c r="B27" s="207">
        <f t="shared" si="1"/>
        <v>0</v>
      </c>
    </row>
    <row r="28" spans="1:2" ht="23.25" customHeight="1">
      <c r="A28" s="203" t="s">
        <v>213</v>
      </c>
      <c r="B28" s="207">
        <f t="shared" si="1"/>
        <v>0</v>
      </c>
    </row>
    <row r="29" spans="1:2" ht="23.25" customHeight="1">
      <c r="A29" s="203" t="s">
        <v>214</v>
      </c>
      <c r="B29" s="207">
        <f t="shared" si="1"/>
        <v>0</v>
      </c>
    </row>
    <row r="30" spans="1:2" ht="23.25" customHeight="1">
      <c r="A30" s="203" t="s">
        <v>215</v>
      </c>
      <c r="B30" s="207">
        <f t="shared" si="1"/>
        <v>0</v>
      </c>
    </row>
    <row r="31" spans="1:2" ht="23.25" customHeight="1">
      <c r="A31" s="203" t="s">
        <v>216</v>
      </c>
      <c r="B31" s="207">
        <f t="shared" si="1"/>
        <v>0</v>
      </c>
    </row>
    <row r="32" spans="1:2" ht="23.25" customHeight="1">
      <c r="A32" s="203" t="s">
        <v>217</v>
      </c>
      <c r="B32" s="207">
        <f t="shared" si="1"/>
        <v>0</v>
      </c>
    </row>
    <row r="33" spans="1:2" ht="23.25" customHeight="1">
      <c r="A33" s="203" t="s">
        <v>218</v>
      </c>
      <c r="B33" s="207">
        <f t="shared" si="1"/>
        <v>0</v>
      </c>
    </row>
    <row r="34" spans="1:2" ht="51" customHeight="1">
      <c r="A34" s="220" t="s">
        <v>226</v>
      </c>
      <c r="B34" s="221">
        <f>SUM(B22:B33)</f>
        <v>0</v>
      </c>
    </row>
    <row r="36" spans="1:2" ht="18" customHeight="1">
      <c r="A36" s="415" t="s">
        <v>227</v>
      </c>
      <c r="B36" s="518"/>
    </row>
    <row r="37" spans="1:2" ht="18" customHeight="1">
      <c r="A37" s="244"/>
      <c r="B37" s="242" t="s">
        <v>346</v>
      </c>
    </row>
    <row r="38" spans="1:2" ht="18" customHeight="1">
      <c r="A38" s="203" t="s">
        <v>207</v>
      </c>
      <c r="B38" s="207">
        <f aca="true" t="shared" si="2" ref="B38:B49">K5*(($E$22*$F$22)+($E$23*$F$23)+($E$24*$F$24))</f>
        <v>0</v>
      </c>
    </row>
    <row r="39" spans="1:2" ht="18" customHeight="1">
      <c r="A39" s="203" t="s">
        <v>208</v>
      </c>
      <c r="B39" s="207">
        <f t="shared" si="2"/>
        <v>0</v>
      </c>
    </row>
    <row r="40" spans="1:2" ht="18" customHeight="1">
      <c r="A40" s="203" t="s">
        <v>209</v>
      </c>
      <c r="B40" s="207">
        <f t="shared" si="2"/>
        <v>0</v>
      </c>
    </row>
    <row r="41" spans="1:2" ht="18" customHeight="1">
      <c r="A41" s="203" t="s">
        <v>210</v>
      </c>
      <c r="B41" s="207">
        <f t="shared" si="2"/>
        <v>0</v>
      </c>
    </row>
    <row r="42" spans="1:2" ht="18" customHeight="1">
      <c r="A42" s="203" t="s">
        <v>211</v>
      </c>
      <c r="B42" s="207">
        <f t="shared" si="2"/>
        <v>0</v>
      </c>
    </row>
    <row r="43" spans="1:2" ht="18" customHeight="1">
      <c r="A43" s="203" t="s">
        <v>212</v>
      </c>
      <c r="B43" s="207">
        <f t="shared" si="2"/>
        <v>0</v>
      </c>
    </row>
    <row r="44" spans="1:2" ht="18" customHeight="1">
      <c r="A44" s="203" t="s">
        <v>213</v>
      </c>
      <c r="B44" s="207">
        <f t="shared" si="2"/>
        <v>0</v>
      </c>
    </row>
    <row r="45" spans="1:2" ht="18" customHeight="1">
      <c r="A45" s="203" t="s">
        <v>214</v>
      </c>
      <c r="B45" s="207">
        <f t="shared" si="2"/>
        <v>0</v>
      </c>
    </row>
    <row r="46" spans="1:2" ht="18" customHeight="1">
      <c r="A46" s="203" t="s">
        <v>215</v>
      </c>
      <c r="B46" s="207">
        <f t="shared" si="2"/>
        <v>0</v>
      </c>
    </row>
    <row r="47" spans="1:2" ht="18" customHeight="1">
      <c r="A47" s="203" t="s">
        <v>216</v>
      </c>
      <c r="B47" s="207">
        <f t="shared" si="2"/>
        <v>0</v>
      </c>
    </row>
    <row r="48" spans="1:2" ht="18" customHeight="1">
      <c r="A48" s="203" t="s">
        <v>217</v>
      </c>
      <c r="B48" s="207">
        <f t="shared" si="2"/>
        <v>0</v>
      </c>
    </row>
    <row r="49" spans="1:2" ht="18" customHeight="1">
      <c r="A49" s="203" t="s">
        <v>218</v>
      </c>
      <c r="B49" s="207">
        <f t="shared" si="2"/>
        <v>0</v>
      </c>
    </row>
    <row r="50" spans="1:2" ht="27" customHeight="1">
      <c r="A50" s="220" t="s">
        <v>228</v>
      </c>
      <c r="B50" s="211">
        <f>SUM(B38:B49)</f>
        <v>0</v>
      </c>
    </row>
    <row r="52" spans="1:2" ht="18" customHeight="1">
      <c r="A52" s="415" t="s">
        <v>229</v>
      </c>
      <c r="B52" s="518"/>
    </row>
    <row r="53" spans="1:2" ht="18" customHeight="1">
      <c r="A53" s="199" t="s">
        <v>201</v>
      </c>
      <c r="B53" s="199" t="s">
        <v>346</v>
      </c>
    </row>
    <row r="54" spans="1:2" ht="18" customHeight="1">
      <c r="A54" s="222" t="s">
        <v>230</v>
      </c>
      <c r="B54" s="223"/>
    </row>
    <row r="55" spans="1:2" ht="18" customHeight="1">
      <c r="A55" s="222" t="s">
        <v>231</v>
      </c>
      <c r="B55" s="223"/>
    </row>
    <row r="56" spans="1:2" ht="18" customHeight="1">
      <c r="A56" s="222" t="s">
        <v>232</v>
      </c>
      <c r="B56" s="223"/>
    </row>
    <row r="57" spans="1:2" ht="18" customHeight="1">
      <c r="A57" s="222" t="s">
        <v>245</v>
      </c>
      <c r="B57" s="224"/>
    </row>
    <row r="58" spans="1:2" ht="18" customHeight="1">
      <c r="A58" s="225" t="s">
        <v>234</v>
      </c>
      <c r="B58" s="226">
        <f>SUM(B54:B56)</f>
        <v>0</v>
      </c>
    </row>
    <row r="60" spans="1:2" ht="18" customHeight="1">
      <c r="A60" s="415" t="s">
        <v>235</v>
      </c>
      <c r="B60" s="518"/>
    </row>
    <row r="61" spans="1:2" ht="18" customHeight="1">
      <c r="A61" s="199" t="s">
        <v>201</v>
      </c>
      <c r="B61" s="199" t="s">
        <v>346</v>
      </c>
    </row>
    <row r="62" spans="1:2" ht="18" customHeight="1">
      <c r="A62" s="199" t="s">
        <v>236</v>
      </c>
      <c r="B62" s="226">
        <f>B34</f>
        <v>0</v>
      </c>
    </row>
    <row r="63" spans="1:2" ht="18" customHeight="1">
      <c r="A63" s="199" t="s">
        <v>237</v>
      </c>
      <c r="B63" s="226">
        <f>B50</f>
        <v>0</v>
      </c>
    </row>
    <row r="64" spans="1:2" ht="18" customHeight="1">
      <c r="A64" s="199" t="s">
        <v>233</v>
      </c>
      <c r="B64" s="226">
        <f>B58</f>
        <v>0</v>
      </c>
    </row>
    <row r="65" spans="1:2" ht="35.25" customHeight="1">
      <c r="A65" s="199" t="s">
        <v>238</v>
      </c>
      <c r="B65" s="211">
        <f>SUM(B62:B64)</f>
        <v>0</v>
      </c>
    </row>
  </sheetData>
  <sheetProtection/>
  <mergeCells count="9">
    <mergeCell ref="J2:J4"/>
    <mergeCell ref="A20:A21"/>
    <mergeCell ref="A36:B36"/>
    <mergeCell ref="A52:B52"/>
    <mergeCell ref="A60:B60"/>
    <mergeCell ref="A1:H1"/>
    <mergeCell ref="A3:A4"/>
    <mergeCell ref="D2:H2"/>
    <mergeCell ref="A2:B2"/>
  </mergeCells>
  <printOptions/>
  <pageMargins left="0.75" right="0.75" top="1" bottom="1" header="0.5" footer="0.5"/>
  <pageSetup horizontalDpi="300" verticalDpi="300" orientation="portrait" paperSize="9" r:id="rId1"/>
  <ignoredErrors>
    <ignoredError sqref="H4 K5:K16 B22:B33 B38:B49" emptyCellReference="1"/>
    <ignoredError sqref="B18" evalError="1" formulaRange="1"/>
    <ignoredError sqref="B58"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D2" sqref="D2"/>
    </sheetView>
  </sheetViews>
  <sheetFormatPr defaultColWidth="9.00390625" defaultRowHeight="12.75"/>
  <cols>
    <col min="1" max="1" width="29.875" style="24" customWidth="1"/>
    <col min="2" max="4" width="15.625" style="24" customWidth="1"/>
    <col min="5" max="16384" width="9.125" style="24" customWidth="1"/>
  </cols>
  <sheetData>
    <row r="1" spans="1:4" ht="32.25" customHeight="1">
      <c r="A1" s="228" t="s">
        <v>248</v>
      </c>
      <c r="B1" s="199" t="s">
        <v>346</v>
      </c>
      <c r="C1" s="199" t="s">
        <v>346</v>
      </c>
      <c r="D1" s="199" t="s">
        <v>346</v>
      </c>
    </row>
    <row r="2" spans="1:4" ht="27" customHeight="1">
      <c r="A2" s="229" t="s">
        <v>239</v>
      </c>
      <c r="B2" s="230"/>
      <c r="C2" s="230"/>
      <c r="D2" s="230"/>
    </row>
    <row r="3" spans="1:4" ht="27" customHeight="1">
      <c r="A3" s="231" t="s">
        <v>264</v>
      </c>
      <c r="B3" s="230"/>
      <c r="C3" s="230"/>
      <c r="D3" s="230"/>
    </row>
    <row r="4" spans="1:4" ht="27" customHeight="1">
      <c r="A4" s="240" t="s">
        <v>261</v>
      </c>
      <c r="B4" s="156"/>
      <c r="C4" s="156"/>
      <c r="D4" s="156"/>
    </row>
    <row r="5" spans="1:4" ht="27" customHeight="1">
      <c r="A5" s="240" t="s">
        <v>240</v>
      </c>
      <c r="B5" s="156"/>
      <c r="C5" s="156"/>
      <c r="D5" s="156"/>
    </row>
    <row r="6" spans="1:4" ht="27" customHeight="1">
      <c r="A6" s="240" t="s">
        <v>262</v>
      </c>
      <c r="B6" s="156"/>
      <c r="C6" s="156"/>
      <c r="D6" s="156"/>
    </row>
    <row r="7" spans="1:4" ht="27" customHeight="1">
      <c r="A7" s="240" t="s">
        <v>263</v>
      </c>
      <c r="B7" s="156"/>
      <c r="C7" s="156"/>
      <c r="D7" s="156"/>
    </row>
    <row r="8" spans="1:4" ht="27" customHeight="1">
      <c r="A8" s="240" t="s">
        <v>32</v>
      </c>
      <c r="B8" s="156"/>
      <c r="C8" s="156"/>
      <c r="D8" s="156"/>
    </row>
    <row r="9" spans="1:4" ht="42" customHeight="1">
      <c r="A9" s="232" t="s">
        <v>241</v>
      </c>
      <c r="B9" s="233">
        <f>SUM(B2:B8)</f>
        <v>0</v>
      </c>
      <c r="C9" s="233">
        <f>SUM(C2:C8)</f>
        <v>0</v>
      </c>
      <c r="D9" s="233">
        <f>SUM(D2:D8)</f>
        <v>0</v>
      </c>
    </row>
    <row r="10" spans="1:4" s="62" customFormat="1" ht="55.5" customHeight="1">
      <c r="A10" s="511" t="s">
        <v>282</v>
      </c>
      <c r="B10" s="511"/>
      <c r="C10" s="511"/>
      <c r="D10" s="511"/>
    </row>
    <row r="11" spans="1:4" s="62" customFormat="1" ht="48" customHeight="1">
      <c r="A11" s="511" t="s">
        <v>281</v>
      </c>
      <c r="B11" s="511"/>
      <c r="C11" s="511"/>
      <c r="D11" s="511"/>
    </row>
  </sheetData>
  <sheetProtection/>
  <mergeCells count="2">
    <mergeCell ref="A11:D11"/>
    <mergeCell ref="A10:D10"/>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C25" sqref="C25"/>
    </sheetView>
  </sheetViews>
  <sheetFormatPr defaultColWidth="9.00390625" defaultRowHeight="12.75"/>
  <cols>
    <col min="1" max="1" width="44.125" style="52" customWidth="1"/>
    <col min="2" max="4" width="18.375" style="52" customWidth="1"/>
    <col min="5" max="16384" width="9.125" style="52" customWidth="1"/>
  </cols>
  <sheetData>
    <row r="1" spans="1:4" ht="24.75" customHeight="1">
      <c r="A1" s="267"/>
      <c r="B1" s="199" t="s">
        <v>346</v>
      </c>
      <c r="C1" s="199" t="s">
        <v>346</v>
      </c>
      <c r="D1" s="199" t="s">
        <v>346</v>
      </c>
    </row>
    <row r="2" spans="1:4" ht="24.75" customHeight="1">
      <c r="A2" s="78" t="s">
        <v>67</v>
      </c>
      <c r="B2" s="243"/>
      <c r="C2" s="243"/>
      <c r="D2" s="243"/>
    </row>
    <row r="3" spans="1:4" ht="24.75" customHeight="1">
      <c r="A3" s="59" t="s">
        <v>288</v>
      </c>
      <c r="B3" s="79"/>
      <c r="C3" s="79"/>
      <c r="D3" s="79"/>
    </row>
    <row r="4" spans="1:4" ht="24.75" customHeight="1">
      <c r="A4" s="78" t="s">
        <v>68</v>
      </c>
      <c r="B4" s="243"/>
      <c r="C4" s="243"/>
      <c r="D4" s="243"/>
    </row>
    <row r="5" spans="1:4" ht="24.75" customHeight="1">
      <c r="A5" s="59" t="s">
        <v>69</v>
      </c>
      <c r="B5" s="79"/>
      <c r="C5" s="79"/>
      <c r="D5" s="79"/>
    </row>
    <row r="6" spans="1:4" ht="24.75" customHeight="1">
      <c r="A6" s="59" t="s">
        <v>168</v>
      </c>
      <c r="B6" s="79"/>
      <c r="C6" s="79"/>
      <c r="D6" s="79"/>
    </row>
    <row r="7" spans="1:4" ht="24.75" customHeight="1">
      <c r="A7" s="59" t="s">
        <v>181</v>
      </c>
      <c r="B7" s="79"/>
      <c r="C7" s="79"/>
      <c r="D7" s="79"/>
    </row>
    <row r="8" spans="1:4" ht="24.75" customHeight="1">
      <c r="A8" s="78" t="s">
        <v>70</v>
      </c>
      <c r="B8" s="243"/>
      <c r="C8" s="243"/>
      <c r="D8" s="243"/>
    </row>
    <row r="9" spans="1:4" ht="24.75" customHeight="1">
      <c r="A9" s="59" t="s">
        <v>137</v>
      </c>
      <c r="B9" s="79"/>
      <c r="C9" s="79"/>
      <c r="D9" s="79"/>
    </row>
    <row r="10" spans="1:4" ht="24.75" customHeight="1">
      <c r="A10" s="59" t="s">
        <v>71</v>
      </c>
      <c r="B10" s="79"/>
      <c r="C10" s="79"/>
      <c r="D10" s="79"/>
    </row>
    <row r="11" spans="1:4" ht="27.75" customHeight="1">
      <c r="A11" s="78" t="s">
        <v>139</v>
      </c>
      <c r="B11" s="243"/>
      <c r="C11" s="243"/>
      <c r="D11" s="243"/>
    </row>
    <row r="12" spans="1:4" ht="24.75" customHeight="1">
      <c r="A12" s="59" t="s">
        <v>101</v>
      </c>
      <c r="B12" s="79"/>
      <c r="C12" s="79"/>
      <c r="D12" s="79"/>
    </row>
    <row r="13" spans="1:4" ht="24.75" customHeight="1">
      <c r="A13" s="103" t="s">
        <v>145</v>
      </c>
      <c r="B13" s="79"/>
      <c r="C13" s="79"/>
      <c r="D13" s="79"/>
    </row>
    <row r="14" spans="1:4" ht="24.75" customHeight="1">
      <c r="A14" s="103" t="s">
        <v>130</v>
      </c>
      <c r="B14" s="79"/>
      <c r="C14" s="79"/>
      <c r="D14" s="79"/>
    </row>
    <row r="15" spans="1:4" ht="24.75" customHeight="1">
      <c r="A15" s="103" t="s">
        <v>131</v>
      </c>
      <c r="B15" s="79"/>
      <c r="C15" s="79"/>
      <c r="D15" s="79"/>
    </row>
    <row r="16" spans="1:4" ht="24.75" customHeight="1">
      <c r="A16" s="78" t="s">
        <v>73</v>
      </c>
      <c r="B16" s="243"/>
      <c r="C16" s="243"/>
      <c r="D16" s="243"/>
    </row>
    <row r="17" spans="1:4" ht="21.75" customHeight="1">
      <c r="A17" s="59" t="s">
        <v>169</v>
      </c>
      <c r="B17" s="79"/>
      <c r="C17" s="79"/>
      <c r="D17" s="79"/>
    </row>
    <row r="18" spans="1:4" ht="24.75" customHeight="1">
      <c r="A18" s="78" t="s">
        <v>75</v>
      </c>
      <c r="B18" s="243"/>
      <c r="C18" s="243"/>
      <c r="D18" s="243"/>
    </row>
    <row r="19" spans="1:4" ht="24.75" customHeight="1">
      <c r="A19" s="59" t="s">
        <v>76</v>
      </c>
      <c r="B19" s="79"/>
      <c r="C19" s="79"/>
      <c r="D19" s="79"/>
    </row>
    <row r="20" spans="1:4" ht="24.75" customHeight="1">
      <c r="A20" s="78" t="s">
        <v>77</v>
      </c>
      <c r="B20" s="243"/>
      <c r="C20" s="243"/>
      <c r="D20" s="243"/>
    </row>
    <row r="21" spans="2:4" ht="5.25" customHeight="1">
      <c r="B21" s="77"/>
      <c r="C21" s="77"/>
      <c r="D21" s="77"/>
    </row>
  </sheetData>
  <sheetProtection/>
  <printOptions/>
  <pageMargins left="0.2362204724409449" right="0.03937007874015748" top="0.55" bottom="0.7" header="0.17"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C66"/>
  <sheetViews>
    <sheetView zoomScale="75" zoomScaleNormal="75" zoomScalePageLayoutView="0" workbookViewId="0" topLeftCell="A1">
      <selection activeCell="H20" sqref="H20"/>
    </sheetView>
  </sheetViews>
  <sheetFormatPr defaultColWidth="9.00390625" defaultRowHeight="18" customHeight="1"/>
  <cols>
    <col min="1" max="1" width="30.75390625" style="195" customWidth="1"/>
    <col min="2" max="11" width="13.375" style="195" customWidth="1"/>
    <col min="12" max="12" width="3.875" style="195" customWidth="1"/>
    <col min="13" max="13" width="19.375" style="195" customWidth="1"/>
    <col min="14" max="14" width="20.25390625" style="195" customWidth="1"/>
    <col min="15" max="17" width="16.25390625" style="195" customWidth="1"/>
    <col min="18" max="18" width="2.375" style="195" customWidth="1"/>
    <col min="19" max="19" width="20.875" style="195" customWidth="1"/>
    <col min="20" max="29" width="15.25390625" style="195" customWidth="1"/>
    <col min="30" max="16384" width="9.125" style="195" customWidth="1"/>
  </cols>
  <sheetData>
    <row r="1" spans="1:29" ht="21" customHeight="1">
      <c r="A1" s="421" t="s">
        <v>284</v>
      </c>
      <c r="B1" s="422"/>
      <c r="C1" s="422"/>
      <c r="D1" s="422"/>
      <c r="E1" s="422"/>
      <c r="F1" s="422"/>
      <c r="G1" s="422"/>
      <c r="H1" s="422"/>
      <c r="I1" s="422"/>
      <c r="J1" s="422"/>
      <c r="K1" s="423"/>
      <c r="M1" s="413" t="s">
        <v>285</v>
      </c>
      <c r="N1" s="414"/>
      <c r="O1" s="413"/>
      <c r="P1" s="413"/>
      <c r="Q1" s="413"/>
      <c r="S1" s="424"/>
      <c r="T1" s="427"/>
      <c r="U1" s="428"/>
      <c r="V1" s="428"/>
      <c r="W1" s="428"/>
      <c r="X1" s="428"/>
      <c r="Y1" s="428"/>
      <c r="Z1" s="428"/>
      <c r="AA1" s="428"/>
      <c r="AB1" s="428"/>
      <c r="AC1" s="429"/>
    </row>
    <row r="2" spans="1:29" ht="27.75" customHeight="1">
      <c r="A2" s="411" t="s">
        <v>199</v>
      </c>
      <c r="B2" s="415" t="s">
        <v>200</v>
      </c>
      <c r="C2" s="416"/>
      <c r="D2" s="416"/>
      <c r="E2" s="416"/>
      <c r="F2" s="416"/>
      <c r="G2" s="417"/>
      <c r="H2" s="417"/>
      <c r="I2" s="417"/>
      <c r="J2" s="417"/>
      <c r="K2" s="418"/>
      <c r="M2" s="196"/>
      <c r="N2" s="196" t="s">
        <v>202</v>
      </c>
      <c r="O2" s="196" t="s">
        <v>203</v>
      </c>
      <c r="P2" s="197" t="s">
        <v>204</v>
      </c>
      <c r="Q2" s="198" t="s">
        <v>205</v>
      </c>
      <c r="S2" s="425"/>
      <c r="T2" s="416" t="s">
        <v>287</v>
      </c>
      <c r="U2" s="419"/>
      <c r="V2" s="419"/>
      <c r="W2" s="419"/>
      <c r="X2" s="419"/>
      <c r="Y2" s="419"/>
      <c r="Z2" s="419"/>
      <c r="AA2" s="419"/>
      <c r="AB2" s="419"/>
      <c r="AC2" s="420"/>
    </row>
    <row r="3" spans="1:29" ht="23.25" customHeight="1">
      <c r="A3" s="412"/>
      <c r="B3" s="199">
        <v>1</v>
      </c>
      <c r="C3" s="199">
        <v>2</v>
      </c>
      <c r="D3" s="199">
        <v>3</v>
      </c>
      <c r="E3" s="199">
        <v>4</v>
      </c>
      <c r="F3" s="199">
        <v>5</v>
      </c>
      <c r="G3" s="199">
        <v>6</v>
      </c>
      <c r="H3" s="199">
        <v>7</v>
      </c>
      <c r="I3" s="199">
        <v>8</v>
      </c>
      <c r="J3" s="199">
        <v>9</v>
      </c>
      <c r="K3" s="199">
        <v>10</v>
      </c>
      <c r="M3" s="200" t="s">
        <v>206</v>
      </c>
      <c r="N3" s="201"/>
      <c r="O3" s="201"/>
      <c r="P3" s="201"/>
      <c r="Q3" s="202">
        <f>SUM(N3:P3)</f>
        <v>0</v>
      </c>
      <c r="S3" s="426"/>
      <c r="T3" s="236">
        <v>1</v>
      </c>
      <c r="U3" s="199">
        <v>2</v>
      </c>
      <c r="V3" s="199">
        <v>3</v>
      </c>
      <c r="W3" s="199">
        <v>4</v>
      </c>
      <c r="X3" s="199">
        <v>5</v>
      </c>
      <c r="Y3" s="199">
        <v>6</v>
      </c>
      <c r="Z3" s="199">
        <v>7</v>
      </c>
      <c r="AA3" s="199">
        <v>8</v>
      </c>
      <c r="AB3" s="199">
        <v>9</v>
      </c>
      <c r="AC3" s="199">
        <v>10</v>
      </c>
    </row>
    <row r="4" spans="1:29" ht="19.5" customHeight="1">
      <c r="A4" s="203" t="s">
        <v>207</v>
      </c>
      <c r="B4" s="204"/>
      <c r="C4" s="204"/>
      <c r="D4" s="204"/>
      <c r="E4" s="204"/>
      <c r="F4" s="204"/>
      <c r="G4" s="204"/>
      <c r="H4" s="204"/>
      <c r="I4" s="204"/>
      <c r="J4" s="204"/>
      <c r="K4" s="204"/>
      <c r="M4" s="203" t="s">
        <v>207</v>
      </c>
      <c r="N4" s="205"/>
      <c r="O4" s="205"/>
      <c r="P4" s="205"/>
      <c r="Q4" s="110"/>
      <c r="S4" s="206" t="s">
        <v>207</v>
      </c>
      <c r="T4" s="207">
        <f>B4*30*$Q$3</f>
        <v>0</v>
      </c>
      <c r="U4" s="207">
        <f aca="true" t="shared" si="0" ref="U4:U15">C4*30*$Q$3</f>
        <v>0</v>
      </c>
      <c r="V4" s="207">
        <f aca="true" t="shared" si="1" ref="V4:V15">D4*30*$Q$3</f>
        <v>0</v>
      </c>
      <c r="W4" s="207">
        <f aca="true" t="shared" si="2" ref="W4:W15">E4*30*$Q$3</f>
        <v>0</v>
      </c>
      <c r="X4" s="207">
        <f aca="true" t="shared" si="3" ref="X4:X15">F4*30*$Q$3</f>
        <v>0</v>
      </c>
      <c r="Y4" s="207">
        <f aca="true" t="shared" si="4" ref="Y4:Y15">G4*30*$Q$3</f>
        <v>0</v>
      </c>
      <c r="Z4" s="207">
        <f aca="true" t="shared" si="5" ref="Z4:Z15">H4*30*$Q$3</f>
        <v>0</v>
      </c>
      <c r="AA4" s="207">
        <f aca="true" t="shared" si="6" ref="AA4:AA15">I4*30*$Q$3</f>
        <v>0</v>
      </c>
      <c r="AB4" s="207">
        <f aca="true" t="shared" si="7" ref="AB4:AB15">J4*30*$Q$3</f>
        <v>0</v>
      </c>
      <c r="AC4" s="207">
        <f aca="true" t="shared" si="8" ref="AC4:AC15">K4*30*$Q$3</f>
        <v>0</v>
      </c>
    </row>
    <row r="5" spans="1:29" ht="19.5" customHeight="1">
      <c r="A5" s="203" t="s">
        <v>208</v>
      </c>
      <c r="B5" s="204"/>
      <c r="C5" s="204"/>
      <c r="D5" s="204"/>
      <c r="E5" s="204"/>
      <c r="F5" s="204"/>
      <c r="G5" s="204"/>
      <c r="H5" s="204"/>
      <c r="I5" s="204"/>
      <c r="J5" s="204"/>
      <c r="K5" s="204"/>
      <c r="M5" s="203" t="s">
        <v>208</v>
      </c>
      <c r="N5" s="205"/>
      <c r="O5" s="205"/>
      <c r="P5" s="205"/>
      <c r="Q5" s="110"/>
      <c r="S5" s="206" t="s">
        <v>208</v>
      </c>
      <c r="T5" s="207">
        <f aca="true" t="shared" si="9" ref="T5:T15">B5*30*$Q$3</f>
        <v>0</v>
      </c>
      <c r="U5" s="207">
        <f t="shared" si="0"/>
        <v>0</v>
      </c>
      <c r="V5" s="207">
        <f t="shared" si="1"/>
        <v>0</v>
      </c>
      <c r="W5" s="207">
        <f t="shared" si="2"/>
        <v>0</v>
      </c>
      <c r="X5" s="207">
        <f t="shared" si="3"/>
        <v>0</v>
      </c>
      <c r="Y5" s="207">
        <f t="shared" si="4"/>
        <v>0</v>
      </c>
      <c r="Z5" s="207">
        <f t="shared" si="5"/>
        <v>0</v>
      </c>
      <c r="AA5" s="207">
        <f t="shared" si="6"/>
        <v>0</v>
      </c>
      <c r="AB5" s="207">
        <f t="shared" si="7"/>
        <v>0</v>
      </c>
      <c r="AC5" s="207">
        <f t="shared" si="8"/>
        <v>0</v>
      </c>
    </row>
    <row r="6" spans="1:29" ht="19.5" customHeight="1">
      <c r="A6" s="203" t="s">
        <v>209</v>
      </c>
      <c r="B6" s="204"/>
      <c r="C6" s="204"/>
      <c r="D6" s="204"/>
      <c r="E6" s="204"/>
      <c r="F6" s="204"/>
      <c r="G6" s="204"/>
      <c r="H6" s="204"/>
      <c r="I6" s="204"/>
      <c r="J6" s="204"/>
      <c r="K6" s="204"/>
      <c r="M6" s="203" t="s">
        <v>209</v>
      </c>
      <c r="N6" s="205"/>
      <c r="O6" s="205"/>
      <c r="P6" s="205"/>
      <c r="Q6" s="110"/>
      <c r="S6" s="206" t="s">
        <v>209</v>
      </c>
      <c r="T6" s="207">
        <f t="shared" si="9"/>
        <v>0</v>
      </c>
      <c r="U6" s="207">
        <f t="shared" si="0"/>
        <v>0</v>
      </c>
      <c r="V6" s="207">
        <f t="shared" si="1"/>
        <v>0</v>
      </c>
      <c r="W6" s="207">
        <f t="shared" si="2"/>
        <v>0</v>
      </c>
      <c r="X6" s="207">
        <f t="shared" si="3"/>
        <v>0</v>
      </c>
      <c r="Y6" s="207">
        <f t="shared" si="4"/>
        <v>0</v>
      </c>
      <c r="Z6" s="207">
        <f t="shared" si="5"/>
        <v>0</v>
      </c>
      <c r="AA6" s="207">
        <f t="shared" si="6"/>
        <v>0</v>
      </c>
      <c r="AB6" s="207">
        <f t="shared" si="7"/>
        <v>0</v>
      </c>
      <c r="AC6" s="207">
        <f t="shared" si="8"/>
        <v>0</v>
      </c>
    </row>
    <row r="7" spans="1:29" ht="19.5" customHeight="1">
      <c r="A7" s="203" t="s">
        <v>210</v>
      </c>
      <c r="B7" s="204"/>
      <c r="C7" s="204"/>
      <c r="D7" s="204"/>
      <c r="E7" s="204"/>
      <c r="F7" s="204"/>
      <c r="G7" s="204"/>
      <c r="H7" s="204"/>
      <c r="I7" s="204"/>
      <c r="J7" s="204"/>
      <c r="K7" s="204"/>
      <c r="M7" s="203" t="s">
        <v>210</v>
      </c>
      <c r="N7" s="205"/>
      <c r="O7" s="205"/>
      <c r="P7" s="205"/>
      <c r="Q7" s="110"/>
      <c r="S7" s="206" t="s">
        <v>210</v>
      </c>
      <c r="T7" s="207">
        <f t="shared" si="9"/>
        <v>0</v>
      </c>
      <c r="U7" s="207">
        <f t="shared" si="0"/>
        <v>0</v>
      </c>
      <c r="V7" s="207">
        <f t="shared" si="1"/>
        <v>0</v>
      </c>
      <c r="W7" s="207">
        <f t="shared" si="2"/>
        <v>0</v>
      </c>
      <c r="X7" s="207">
        <f t="shared" si="3"/>
        <v>0</v>
      </c>
      <c r="Y7" s="207">
        <f t="shared" si="4"/>
        <v>0</v>
      </c>
      <c r="Z7" s="207">
        <f t="shared" si="5"/>
        <v>0</v>
      </c>
      <c r="AA7" s="207">
        <f t="shared" si="6"/>
        <v>0</v>
      </c>
      <c r="AB7" s="207">
        <f t="shared" si="7"/>
        <v>0</v>
      </c>
      <c r="AC7" s="207">
        <f t="shared" si="8"/>
        <v>0</v>
      </c>
    </row>
    <row r="8" spans="1:29" ht="19.5" customHeight="1">
      <c r="A8" s="203" t="s">
        <v>211</v>
      </c>
      <c r="B8" s="204"/>
      <c r="C8" s="204"/>
      <c r="D8" s="204"/>
      <c r="E8" s="204"/>
      <c r="F8" s="204"/>
      <c r="G8" s="204"/>
      <c r="H8" s="204"/>
      <c r="I8" s="204"/>
      <c r="J8" s="204"/>
      <c r="K8" s="204"/>
      <c r="M8" s="203" t="s">
        <v>211</v>
      </c>
      <c r="N8" s="205"/>
      <c r="O8" s="205"/>
      <c r="P8" s="205"/>
      <c r="Q8" s="110"/>
      <c r="S8" s="206" t="s">
        <v>211</v>
      </c>
      <c r="T8" s="207">
        <f t="shared" si="9"/>
        <v>0</v>
      </c>
      <c r="U8" s="207">
        <f t="shared" si="0"/>
        <v>0</v>
      </c>
      <c r="V8" s="207">
        <f t="shared" si="1"/>
        <v>0</v>
      </c>
      <c r="W8" s="207">
        <f t="shared" si="2"/>
        <v>0</v>
      </c>
      <c r="X8" s="207">
        <f t="shared" si="3"/>
        <v>0</v>
      </c>
      <c r="Y8" s="207">
        <f t="shared" si="4"/>
        <v>0</v>
      </c>
      <c r="Z8" s="207">
        <f t="shared" si="5"/>
        <v>0</v>
      </c>
      <c r="AA8" s="207">
        <f t="shared" si="6"/>
        <v>0</v>
      </c>
      <c r="AB8" s="207">
        <f t="shared" si="7"/>
        <v>0</v>
      </c>
      <c r="AC8" s="207">
        <f t="shared" si="8"/>
        <v>0</v>
      </c>
    </row>
    <row r="9" spans="1:29" ht="19.5" customHeight="1">
      <c r="A9" s="203" t="s">
        <v>212</v>
      </c>
      <c r="B9" s="204"/>
      <c r="C9" s="204"/>
      <c r="D9" s="204"/>
      <c r="E9" s="204"/>
      <c r="F9" s="204"/>
      <c r="G9" s="204"/>
      <c r="H9" s="204"/>
      <c r="I9" s="204"/>
      <c r="J9" s="204"/>
      <c r="K9" s="204"/>
      <c r="M9" s="203" t="s">
        <v>212</v>
      </c>
      <c r="N9" s="205"/>
      <c r="O9" s="205"/>
      <c r="P9" s="205"/>
      <c r="Q9" s="110"/>
      <c r="S9" s="206" t="s">
        <v>212</v>
      </c>
      <c r="T9" s="207">
        <f t="shared" si="9"/>
        <v>0</v>
      </c>
      <c r="U9" s="207">
        <f t="shared" si="0"/>
        <v>0</v>
      </c>
      <c r="V9" s="207">
        <f t="shared" si="1"/>
        <v>0</v>
      </c>
      <c r="W9" s="207">
        <f t="shared" si="2"/>
        <v>0</v>
      </c>
      <c r="X9" s="207">
        <f t="shared" si="3"/>
        <v>0</v>
      </c>
      <c r="Y9" s="207">
        <f t="shared" si="4"/>
        <v>0</v>
      </c>
      <c r="Z9" s="207">
        <f t="shared" si="5"/>
        <v>0</v>
      </c>
      <c r="AA9" s="207">
        <f t="shared" si="6"/>
        <v>0</v>
      </c>
      <c r="AB9" s="207">
        <f t="shared" si="7"/>
        <v>0</v>
      </c>
      <c r="AC9" s="207">
        <f t="shared" si="8"/>
        <v>0</v>
      </c>
    </row>
    <row r="10" spans="1:29" ht="19.5" customHeight="1">
      <c r="A10" s="203" t="s">
        <v>213</v>
      </c>
      <c r="B10" s="204"/>
      <c r="C10" s="204"/>
      <c r="D10" s="204"/>
      <c r="E10" s="204"/>
      <c r="F10" s="204"/>
      <c r="G10" s="204"/>
      <c r="H10" s="204"/>
      <c r="I10" s="204"/>
      <c r="J10" s="204"/>
      <c r="K10" s="204"/>
      <c r="M10" s="203" t="s">
        <v>213</v>
      </c>
      <c r="N10" s="205"/>
      <c r="O10" s="205"/>
      <c r="P10" s="205"/>
      <c r="Q10" s="110"/>
      <c r="S10" s="206" t="s">
        <v>213</v>
      </c>
      <c r="T10" s="207">
        <f t="shared" si="9"/>
        <v>0</v>
      </c>
      <c r="U10" s="207">
        <f t="shared" si="0"/>
        <v>0</v>
      </c>
      <c r="V10" s="207">
        <f t="shared" si="1"/>
        <v>0</v>
      </c>
      <c r="W10" s="207">
        <f t="shared" si="2"/>
        <v>0</v>
      </c>
      <c r="X10" s="207">
        <f t="shared" si="3"/>
        <v>0</v>
      </c>
      <c r="Y10" s="207">
        <f t="shared" si="4"/>
        <v>0</v>
      </c>
      <c r="Z10" s="207">
        <f t="shared" si="5"/>
        <v>0</v>
      </c>
      <c r="AA10" s="207">
        <f t="shared" si="6"/>
        <v>0</v>
      </c>
      <c r="AB10" s="207">
        <f t="shared" si="7"/>
        <v>0</v>
      </c>
      <c r="AC10" s="207">
        <f t="shared" si="8"/>
        <v>0</v>
      </c>
    </row>
    <row r="11" spans="1:29" ht="19.5" customHeight="1">
      <c r="A11" s="203" t="s">
        <v>214</v>
      </c>
      <c r="B11" s="204"/>
      <c r="C11" s="204"/>
      <c r="D11" s="204"/>
      <c r="E11" s="204"/>
      <c r="F11" s="204"/>
      <c r="G11" s="204"/>
      <c r="H11" s="204"/>
      <c r="I11" s="204"/>
      <c r="J11" s="204"/>
      <c r="K11" s="204"/>
      <c r="M11" s="203" t="s">
        <v>214</v>
      </c>
      <c r="N11" s="205"/>
      <c r="O11" s="205"/>
      <c r="P11" s="205"/>
      <c r="Q11" s="110"/>
      <c r="S11" s="206" t="s">
        <v>214</v>
      </c>
      <c r="T11" s="207">
        <f t="shared" si="9"/>
        <v>0</v>
      </c>
      <c r="U11" s="207">
        <f t="shared" si="0"/>
        <v>0</v>
      </c>
      <c r="V11" s="207">
        <f t="shared" si="1"/>
        <v>0</v>
      </c>
      <c r="W11" s="207">
        <f t="shared" si="2"/>
        <v>0</v>
      </c>
      <c r="X11" s="207">
        <f t="shared" si="3"/>
        <v>0</v>
      </c>
      <c r="Y11" s="207">
        <f t="shared" si="4"/>
        <v>0</v>
      </c>
      <c r="Z11" s="207">
        <f t="shared" si="5"/>
        <v>0</v>
      </c>
      <c r="AA11" s="207">
        <f t="shared" si="6"/>
        <v>0</v>
      </c>
      <c r="AB11" s="207">
        <f t="shared" si="7"/>
        <v>0</v>
      </c>
      <c r="AC11" s="207">
        <f t="shared" si="8"/>
        <v>0</v>
      </c>
    </row>
    <row r="12" spans="1:29" ht="19.5" customHeight="1">
      <c r="A12" s="203" t="s">
        <v>215</v>
      </c>
      <c r="B12" s="204"/>
      <c r="C12" s="204"/>
      <c r="D12" s="204"/>
      <c r="E12" s="204"/>
      <c r="F12" s="204"/>
      <c r="G12" s="204"/>
      <c r="H12" s="204"/>
      <c r="I12" s="204"/>
      <c r="J12" s="204"/>
      <c r="K12" s="204"/>
      <c r="M12" s="203" t="s">
        <v>215</v>
      </c>
      <c r="N12" s="205"/>
      <c r="O12" s="205"/>
      <c r="P12" s="205"/>
      <c r="Q12" s="110"/>
      <c r="S12" s="206" t="s">
        <v>215</v>
      </c>
      <c r="T12" s="207">
        <f t="shared" si="9"/>
        <v>0</v>
      </c>
      <c r="U12" s="207">
        <f t="shared" si="0"/>
        <v>0</v>
      </c>
      <c r="V12" s="207">
        <f t="shared" si="1"/>
        <v>0</v>
      </c>
      <c r="W12" s="207">
        <f t="shared" si="2"/>
        <v>0</v>
      </c>
      <c r="X12" s="207">
        <f t="shared" si="3"/>
        <v>0</v>
      </c>
      <c r="Y12" s="207">
        <f t="shared" si="4"/>
        <v>0</v>
      </c>
      <c r="Z12" s="207">
        <f t="shared" si="5"/>
        <v>0</v>
      </c>
      <c r="AA12" s="207">
        <f t="shared" si="6"/>
        <v>0</v>
      </c>
      <c r="AB12" s="207">
        <f t="shared" si="7"/>
        <v>0</v>
      </c>
      <c r="AC12" s="207">
        <f t="shared" si="8"/>
        <v>0</v>
      </c>
    </row>
    <row r="13" spans="1:29" ht="19.5" customHeight="1">
      <c r="A13" s="203" t="s">
        <v>216</v>
      </c>
      <c r="B13" s="204"/>
      <c r="C13" s="204"/>
      <c r="D13" s="204"/>
      <c r="E13" s="204"/>
      <c r="F13" s="204"/>
      <c r="G13" s="204"/>
      <c r="H13" s="204"/>
      <c r="I13" s="204"/>
      <c r="J13" s="204"/>
      <c r="K13" s="204"/>
      <c r="M13" s="203" t="s">
        <v>216</v>
      </c>
      <c r="N13" s="205"/>
      <c r="O13" s="205"/>
      <c r="P13" s="205"/>
      <c r="Q13" s="110"/>
      <c r="S13" s="206" t="s">
        <v>216</v>
      </c>
      <c r="T13" s="207">
        <f t="shared" si="9"/>
        <v>0</v>
      </c>
      <c r="U13" s="207">
        <f t="shared" si="0"/>
        <v>0</v>
      </c>
      <c r="V13" s="207">
        <f t="shared" si="1"/>
        <v>0</v>
      </c>
      <c r="W13" s="207">
        <f t="shared" si="2"/>
        <v>0</v>
      </c>
      <c r="X13" s="207">
        <f t="shared" si="3"/>
        <v>0</v>
      </c>
      <c r="Y13" s="207">
        <f t="shared" si="4"/>
        <v>0</v>
      </c>
      <c r="Z13" s="207">
        <f t="shared" si="5"/>
        <v>0</v>
      </c>
      <c r="AA13" s="207">
        <f t="shared" si="6"/>
        <v>0</v>
      </c>
      <c r="AB13" s="207">
        <f t="shared" si="7"/>
        <v>0</v>
      </c>
      <c r="AC13" s="207">
        <f t="shared" si="8"/>
        <v>0</v>
      </c>
    </row>
    <row r="14" spans="1:29" ht="19.5" customHeight="1">
      <c r="A14" s="203" t="s">
        <v>217</v>
      </c>
      <c r="B14" s="204"/>
      <c r="C14" s="204"/>
      <c r="D14" s="204"/>
      <c r="E14" s="204"/>
      <c r="F14" s="204"/>
      <c r="G14" s="204"/>
      <c r="H14" s="204"/>
      <c r="I14" s="204"/>
      <c r="J14" s="204"/>
      <c r="K14" s="204"/>
      <c r="M14" s="203" t="s">
        <v>217</v>
      </c>
      <c r="N14" s="205"/>
      <c r="O14" s="205"/>
      <c r="P14" s="205"/>
      <c r="Q14" s="110"/>
      <c r="S14" s="206" t="s">
        <v>217</v>
      </c>
      <c r="T14" s="207">
        <f t="shared" si="9"/>
        <v>0</v>
      </c>
      <c r="U14" s="207">
        <f t="shared" si="0"/>
        <v>0</v>
      </c>
      <c r="V14" s="207">
        <f t="shared" si="1"/>
        <v>0</v>
      </c>
      <c r="W14" s="207">
        <f t="shared" si="2"/>
        <v>0</v>
      </c>
      <c r="X14" s="207">
        <f t="shared" si="3"/>
        <v>0</v>
      </c>
      <c r="Y14" s="207">
        <f t="shared" si="4"/>
        <v>0</v>
      </c>
      <c r="Z14" s="207">
        <f t="shared" si="5"/>
        <v>0</v>
      </c>
      <c r="AA14" s="207">
        <f t="shared" si="6"/>
        <v>0</v>
      </c>
      <c r="AB14" s="207">
        <f t="shared" si="7"/>
        <v>0</v>
      </c>
      <c r="AC14" s="207">
        <f t="shared" si="8"/>
        <v>0</v>
      </c>
    </row>
    <row r="15" spans="1:29" ht="19.5" customHeight="1">
      <c r="A15" s="203" t="s">
        <v>218</v>
      </c>
      <c r="B15" s="204"/>
      <c r="C15" s="204"/>
      <c r="D15" s="204"/>
      <c r="E15" s="204"/>
      <c r="F15" s="204"/>
      <c r="G15" s="204"/>
      <c r="H15" s="204"/>
      <c r="I15" s="204"/>
      <c r="J15" s="204"/>
      <c r="K15" s="204"/>
      <c r="M15" s="203" t="s">
        <v>218</v>
      </c>
      <c r="N15" s="205"/>
      <c r="O15" s="205"/>
      <c r="P15" s="205"/>
      <c r="Q15" s="110"/>
      <c r="S15" s="206" t="s">
        <v>218</v>
      </c>
      <c r="T15" s="207">
        <f t="shared" si="9"/>
        <v>0</v>
      </c>
      <c r="U15" s="207">
        <f t="shared" si="0"/>
        <v>0</v>
      </c>
      <c r="V15" s="207">
        <f t="shared" si="1"/>
        <v>0</v>
      </c>
      <c r="W15" s="207">
        <f t="shared" si="2"/>
        <v>0</v>
      </c>
      <c r="X15" s="207">
        <f t="shared" si="3"/>
        <v>0</v>
      </c>
      <c r="Y15" s="207">
        <f t="shared" si="4"/>
        <v>0</v>
      </c>
      <c r="Z15" s="207">
        <f t="shared" si="5"/>
        <v>0</v>
      </c>
      <c r="AA15" s="207">
        <f t="shared" si="6"/>
        <v>0</v>
      </c>
      <c r="AB15" s="207">
        <f t="shared" si="7"/>
        <v>0</v>
      </c>
      <c r="AC15" s="207">
        <f t="shared" si="8"/>
        <v>0</v>
      </c>
    </row>
    <row r="16" spans="1:29" ht="19.5" customHeight="1">
      <c r="A16" s="203" t="s">
        <v>242</v>
      </c>
      <c r="B16" s="234"/>
      <c r="C16" s="234"/>
      <c r="D16" s="234"/>
      <c r="E16" s="234"/>
      <c r="F16" s="234"/>
      <c r="G16" s="234"/>
      <c r="H16" s="234"/>
      <c r="I16" s="234"/>
      <c r="J16" s="234"/>
      <c r="K16" s="234"/>
      <c r="N16" s="209"/>
      <c r="O16" s="209"/>
      <c r="P16" s="209"/>
      <c r="Q16" s="212"/>
      <c r="S16" s="197" t="s">
        <v>219</v>
      </c>
      <c r="T16" s="211">
        <f aca="true" t="shared" si="10" ref="T16:AC16">SUM(T4:T15)</f>
        <v>0</v>
      </c>
      <c r="U16" s="211">
        <f t="shared" si="10"/>
        <v>0</v>
      </c>
      <c r="V16" s="211">
        <f t="shared" si="10"/>
        <v>0</v>
      </c>
      <c r="W16" s="211">
        <f t="shared" si="10"/>
        <v>0</v>
      </c>
      <c r="X16" s="211">
        <f t="shared" si="10"/>
        <v>0</v>
      </c>
      <c r="Y16" s="211">
        <f t="shared" si="10"/>
        <v>0</v>
      </c>
      <c r="Z16" s="211">
        <f t="shared" si="10"/>
        <v>0</v>
      </c>
      <c r="AA16" s="211">
        <f t="shared" si="10"/>
        <v>0</v>
      </c>
      <c r="AB16" s="211">
        <f t="shared" si="10"/>
        <v>0</v>
      </c>
      <c r="AC16" s="211">
        <f t="shared" si="10"/>
        <v>0</v>
      </c>
    </row>
    <row r="17" spans="1:17" ht="85.5" customHeight="1">
      <c r="A17" s="208" t="s">
        <v>243</v>
      </c>
      <c r="B17" s="235" t="e">
        <f>SUM(B4:B15)/B16</f>
        <v>#DIV/0!</v>
      </c>
      <c r="C17" s="235" t="e">
        <f aca="true" t="shared" si="11" ref="C17:K17">SUM(C4:C15)/C16</f>
        <v>#DIV/0!</v>
      </c>
      <c r="D17" s="235" t="e">
        <f t="shared" si="11"/>
        <v>#DIV/0!</v>
      </c>
      <c r="E17" s="235" t="e">
        <f t="shared" si="11"/>
        <v>#DIV/0!</v>
      </c>
      <c r="F17" s="235" t="e">
        <f t="shared" si="11"/>
        <v>#DIV/0!</v>
      </c>
      <c r="G17" s="235" t="e">
        <f t="shared" si="11"/>
        <v>#DIV/0!</v>
      </c>
      <c r="H17" s="235" t="e">
        <f t="shared" si="11"/>
        <v>#DIV/0!</v>
      </c>
      <c r="I17" s="235" t="e">
        <f t="shared" si="11"/>
        <v>#DIV/0!</v>
      </c>
      <c r="J17" s="235" t="e">
        <f t="shared" si="11"/>
        <v>#DIV/0!</v>
      </c>
      <c r="K17" s="235" t="e">
        <f t="shared" si="11"/>
        <v>#DIV/0!</v>
      </c>
      <c r="N17" s="209"/>
      <c r="O17" s="209"/>
      <c r="P17" s="209"/>
      <c r="Q17" s="210"/>
    </row>
    <row r="18" spans="14:17" ht="18" customHeight="1">
      <c r="N18" s="209"/>
      <c r="O18" s="209"/>
      <c r="P18" s="209"/>
      <c r="Q18" s="212"/>
    </row>
    <row r="19" spans="1:11" ht="18" customHeight="1">
      <c r="A19" s="424"/>
      <c r="B19" s="435" t="s">
        <v>220</v>
      </c>
      <c r="C19" s="436"/>
      <c r="D19" s="436"/>
      <c r="E19" s="436"/>
      <c r="F19" s="436"/>
      <c r="G19" s="436"/>
      <c r="H19" s="436"/>
      <c r="I19" s="436"/>
      <c r="J19" s="436"/>
      <c r="K19" s="437"/>
    </row>
    <row r="20" spans="1:25" ht="80.25" customHeight="1">
      <c r="A20" s="426"/>
      <c r="B20" s="199">
        <v>1</v>
      </c>
      <c r="C20" s="199">
        <v>2</v>
      </c>
      <c r="D20" s="199">
        <v>3</v>
      </c>
      <c r="E20" s="199">
        <v>4</v>
      </c>
      <c r="F20" s="199">
        <v>5</v>
      </c>
      <c r="G20" s="199">
        <v>6</v>
      </c>
      <c r="H20" s="199">
        <v>7</v>
      </c>
      <c r="I20" s="199">
        <v>8</v>
      </c>
      <c r="J20" s="199">
        <v>9</v>
      </c>
      <c r="K20" s="199">
        <v>10</v>
      </c>
      <c r="M20" s="213" t="s">
        <v>201</v>
      </c>
      <c r="N20" s="214" t="s">
        <v>221</v>
      </c>
      <c r="O20" s="215" t="s">
        <v>222</v>
      </c>
      <c r="P20" s="216"/>
      <c r="X20" s="219"/>
      <c r="Y20" s="219"/>
    </row>
    <row r="21" spans="1:25" ht="21" customHeight="1">
      <c r="A21" s="203" t="s">
        <v>207</v>
      </c>
      <c r="B21" s="207">
        <f aca="true" t="shared" si="12" ref="B21:K21">B4*($N4*$N$3+$O4*$O$3+$P4*$P$3)*30</f>
        <v>0</v>
      </c>
      <c r="C21" s="207">
        <f t="shared" si="12"/>
        <v>0</v>
      </c>
      <c r="D21" s="207">
        <f t="shared" si="12"/>
        <v>0</v>
      </c>
      <c r="E21" s="207">
        <f t="shared" si="12"/>
        <v>0</v>
      </c>
      <c r="F21" s="207">
        <f t="shared" si="12"/>
        <v>0</v>
      </c>
      <c r="G21" s="207">
        <f t="shared" si="12"/>
        <v>0</v>
      </c>
      <c r="H21" s="207">
        <f t="shared" si="12"/>
        <v>0</v>
      </c>
      <c r="I21" s="207">
        <f t="shared" si="12"/>
        <v>0</v>
      </c>
      <c r="J21" s="207">
        <f t="shared" si="12"/>
        <v>0</v>
      </c>
      <c r="K21" s="207">
        <f t="shared" si="12"/>
        <v>0</v>
      </c>
      <c r="M21" s="217" t="s">
        <v>223</v>
      </c>
      <c r="N21" s="218"/>
      <c r="O21" s="205"/>
      <c r="P21" s="219"/>
      <c r="X21" s="219"/>
      <c r="Y21" s="219"/>
    </row>
    <row r="22" spans="1:16" ht="18" customHeight="1">
      <c r="A22" s="203" t="s">
        <v>208</v>
      </c>
      <c r="B22" s="207">
        <f aca="true" t="shared" si="13" ref="B22:K22">B5*($N5*$N$3+$O5*$O$3+$P5*$P$3)*30</f>
        <v>0</v>
      </c>
      <c r="C22" s="207">
        <f t="shared" si="13"/>
        <v>0</v>
      </c>
      <c r="D22" s="207">
        <f t="shared" si="13"/>
        <v>0</v>
      </c>
      <c r="E22" s="207">
        <f t="shared" si="13"/>
        <v>0</v>
      </c>
      <c r="F22" s="207">
        <f t="shared" si="13"/>
        <v>0</v>
      </c>
      <c r="G22" s="207">
        <f t="shared" si="13"/>
        <v>0</v>
      </c>
      <c r="H22" s="207">
        <f t="shared" si="13"/>
        <v>0</v>
      </c>
      <c r="I22" s="207">
        <f t="shared" si="13"/>
        <v>0</v>
      </c>
      <c r="J22" s="207">
        <f t="shared" si="13"/>
        <v>0</v>
      </c>
      <c r="K22" s="207">
        <f t="shared" si="13"/>
        <v>0</v>
      </c>
      <c r="M22" s="217" t="s">
        <v>224</v>
      </c>
      <c r="N22" s="218"/>
      <c r="O22" s="205"/>
      <c r="P22" s="219"/>
    </row>
    <row r="23" spans="1:16" ht="27" customHeight="1">
      <c r="A23" s="203" t="s">
        <v>209</v>
      </c>
      <c r="B23" s="207">
        <f aca="true" t="shared" si="14" ref="B23:K23">B6*($N6*$N$3+$O6*$O$3+$P6*$P$3)*30</f>
        <v>0</v>
      </c>
      <c r="C23" s="207">
        <f t="shared" si="14"/>
        <v>0</v>
      </c>
      <c r="D23" s="207">
        <f t="shared" si="14"/>
        <v>0</v>
      </c>
      <c r="E23" s="207">
        <f t="shared" si="14"/>
        <v>0</v>
      </c>
      <c r="F23" s="207">
        <f t="shared" si="14"/>
        <v>0</v>
      </c>
      <c r="G23" s="207">
        <f t="shared" si="14"/>
        <v>0</v>
      </c>
      <c r="H23" s="207">
        <f t="shared" si="14"/>
        <v>0</v>
      </c>
      <c r="I23" s="207">
        <f t="shared" si="14"/>
        <v>0</v>
      </c>
      <c r="J23" s="207">
        <f t="shared" si="14"/>
        <v>0</v>
      </c>
      <c r="K23" s="207">
        <f t="shared" si="14"/>
        <v>0</v>
      </c>
      <c r="M23" s="217" t="s">
        <v>225</v>
      </c>
      <c r="N23" s="218"/>
      <c r="O23" s="205"/>
      <c r="P23" s="219"/>
    </row>
    <row r="24" spans="1:11" ht="18" customHeight="1">
      <c r="A24" s="203" t="s">
        <v>210</v>
      </c>
      <c r="B24" s="207">
        <f aca="true" t="shared" si="15" ref="B24:K24">B7*($N7*$N$3+$O7*$O$3+$P7*$P$3)*30</f>
        <v>0</v>
      </c>
      <c r="C24" s="207">
        <f t="shared" si="15"/>
        <v>0</v>
      </c>
      <c r="D24" s="207">
        <f t="shared" si="15"/>
        <v>0</v>
      </c>
      <c r="E24" s="207">
        <f t="shared" si="15"/>
        <v>0</v>
      </c>
      <c r="F24" s="207">
        <f t="shared" si="15"/>
        <v>0</v>
      </c>
      <c r="G24" s="207">
        <f t="shared" si="15"/>
        <v>0</v>
      </c>
      <c r="H24" s="207">
        <f t="shared" si="15"/>
        <v>0</v>
      </c>
      <c r="I24" s="207">
        <f t="shared" si="15"/>
        <v>0</v>
      </c>
      <c r="J24" s="207">
        <f t="shared" si="15"/>
        <v>0</v>
      </c>
      <c r="K24" s="207">
        <f t="shared" si="15"/>
        <v>0</v>
      </c>
    </row>
    <row r="25" spans="1:11" ht="18" customHeight="1">
      <c r="A25" s="203" t="s">
        <v>211</v>
      </c>
      <c r="B25" s="207">
        <f aca="true" t="shared" si="16" ref="B25:K25">B8*($N8*$N$3+$O8*$O$3+$P8*$P$3)*30</f>
        <v>0</v>
      </c>
      <c r="C25" s="207">
        <f t="shared" si="16"/>
        <v>0</v>
      </c>
      <c r="D25" s="207">
        <f t="shared" si="16"/>
        <v>0</v>
      </c>
      <c r="E25" s="207">
        <f t="shared" si="16"/>
        <v>0</v>
      </c>
      <c r="F25" s="207">
        <f t="shared" si="16"/>
        <v>0</v>
      </c>
      <c r="G25" s="207">
        <f t="shared" si="16"/>
        <v>0</v>
      </c>
      <c r="H25" s="207">
        <f t="shared" si="16"/>
        <v>0</v>
      </c>
      <c r="I25" s="207">
        <f t="shared" si="16"/>
        <v>0</v>
      </c>
      <c r="J25" s="207">
        <f t="shared" si="16"/>
        <v>0</v>
      </c>
      <c r="K25" s="207">
        <f t="shared" si="16"/>
        <v>0</v>
      </c>
    </row>
    <row r="26" spans="1:11" ht="18" customHeight="1">
      <c r="A26" s="203" t="s">
        <v>212</v>
      </c>
      <c r="B26" s="207">
        <f aca="true" t="shared" si="17" ref="B26:K26">B9*($N9*$N$3+$O9*$O$3+$P9*$P$3)*30</f>
        <v>0</v>
      </c>
      <c r="C26" s="207">
        <f t="shared" si="17"/>
        <v>0</v>
      </c>
      <c r="D26" s="207">
        <f t="shared" si="17"/>
        <v>0</v>
      </c>
      <c r="E26" s="207">
        <f t="shared" si="17"/>
        <v>0</v>
      </c>
      <c r="F26" s="207">
        <f t="shared" si="17"/>
        <v>0</v>
      </c>
      <c r="G26" s="207">
        <f t="shared" si="17"/>
        <v>0</v>
      </c>
      <c r="H26" s="207">
        <f t="shared" si="17"/>
        <v>0</v>
      </c>
      <c r="I26" s="207">
        <f t="shared" si="17"/>
        <v>0</v>
      </c>
      <c r="J26" s="207">
        <f t="shared" si="17"/>
        <v>0</v>
      </c>
      <c r="K26" s="207">
        <f t="shared" si="17"/>
        <v>0</v>
      </c>
    </row>
    <row r="27" spans="1:11" ht="18" customHeight="1">
      <c r="A27" s="203" t="s">
        <v>213</v>
      </c>
      <c r="B27" s="207">
        <f aca="true" t="shared" si="18" ref="B27:K27">B10*($N10*$N$3+$O10*$O$3+$P10*$P$3)*30</f>
        <v>0</v>
      </c>
      <c r="C27" s="207">
        <f t="shared" si="18"/>
        <v>0</v>
      </c>
      <c r="D27" s="207">
        <f t="shared" si="18"/>
        <v>0</v>
      </c>
      <c r="E27" s="207">
        <f t="shared" si="18"/>
        <v>0</v>
      </c>
      <c r="F27" s="207">
        <f t="shared" si="18"/>
        <v>0</v>
      </c>
      <c r="G27" s="207">
        <f t="shared" si="18"/>
        <v>0</v>
      </c>
      <c r="H27" s="207">
        <f t="shared" si="18"/>
        <v>0</v>
      </c>
      <c r="I27" s="207">
        <f t="shared" si="18"/>
        <v>0</v>
      </c>
      <c r="J27" s="207">
        <f t="shared" si="18"/>
        <v>0</v>
      </c>
      <c r="K27" s="207">
        <f t="shared" si="18"/>
        <v>0</v>
      </c>
    </row>
    <row r="28" spans="1:11" ht="18" customHeight="1">
      <c r="A28" s="203" t="s">
        <v>214</v>
      </c>
      <c r="B28" s="207">
        <f aca="true" t="shared" si="19" ref="B28:K28">B11*($N11*$N$3+$O11*$O$3+$P11*$P$3)*30</f>
        <v>0</v>
      </c>
      <c r="C28" s="207">
        <f t="shared" si="19"/>
        <v>0</v>
      </c>
      <c r="D28" s="207">
        <f t="shared" si="19"/>
        <v>0</v>
      </c>
      <c r="E28" s="207">
        <f t="shared" si="19"/>
        <v>0</v>
      </c>
      <c r="F28" s="207">
        <f t="shared" si="19"/>
        <v>0</v>
      </c>
      <c r="G28" s="207">
        <f t="shared" si="19"/>
        <v>0</v>
      </c>
      <c r="H28" s="207">
        <f t="shared" si="19"/>
        <v>0</v>
      </c>
      <c r="I28" s="207">
        <f t="shared" si="19"/>
        <v>0</v>
      </c>
      <c r="J28" s="207">
        <f t="shared" si="19"/>
        <v>0</v>
      </c>
      <c r="K28" s="207">
        <f t="shared" si="19"/>
        <v>0</v>
      </c>
    </row>
    <row r="29" spans="1:11" ht="18" customHeight="1">
      <c r="A29" s="203" t="s">
        <v>215</v>
      </c>
      <c r="B29" s="207">
        <f aca="true" t="shared" si="20" ref="B29:K29">B12*($N12*$N$3+$O12*$O$3+$P12*$P$3)*30</f>
        <v>0</v>
      </c>
      <c r="C29" s="207">
        <f t="shared" si="20"/>
        <v>0</v>
      </c>
      <c r="D29" s="207">
        <f t="shared" si="20"/>
        <v>0</v>
      </c>
      <c r="E29" s="207">
        <f t="shared" si="20"/>
        <v>0</v>
      </c>
      <c r="F29" s="207">
        <f t="shared" si="20"/>
        <v>0</v>
      </c>
      <c r="G29" s="207">
        <f t="shared" si="20"/>
        <v>0</v>
      </c>
      <c r="H29" s="207">
        <f t="shared" si="20"/>
        <v>0</v>
      </c>
      <c r="I29" s="207">
        <f t="shared" si="20"/>
        <v>0</v>
      </c>
      <c r="J29" s="207">
        <f t="shared" si="20"/>
        <v>0</v>
      </c>
      <c r="K29" s="207">
        <f t="shared" si="20"/>
        <v>0</v>
      </c>
    </row>
    <row r="30" spans="1:11" ht="18" customHeight="1">
      <c r="A30" s="203" t="s">
        <v>216</v>
      </c>
      <c r="B30" s="207">
        <f aca="true" t="shared" si="21" ref="B30:K30">B13*($N13*$N$3+$O13*$O$3+$P13*$P$3)*30</f>
        <v>0</v>
      </c>
      <c r="C30" s="207">
        <f t="shared" si="21"/>
        <v>0</v>
      </c>
      <c r="D30" s="207">
        <f t="shared" si="21"/>
        <v>0</v>
      </c>
      <c r="E30" s="207">
        <f t="shared" si="21"/>
        <v>0</v>
      </c>
      <c r="F30" s="207">
        <f t="shared" si="21"/>
        <v>0</v>
      </c>
      <c r="G30" s="207">
        <f t="shared" si="21"/>
        <v>0</v>
      </c>
      <c r="H30" s="207">
        <f t="shared" si="21"/>
        <v>0</v>
      </c>
      <c r="I30" s="207">
        <f t="shared" si="21"/>
        <v>0</v>
      </c>
      <c r="J30" s="207">
        <f t="shared" si="21"/>
        <v>0</v>
      </c>
      <c r="K30" s="207">
        <f t="shared" si="21"/>
        <v>0</v>
      </c>
    </row>
    <row r="31" spans="1:11" ht="18" customHeight="1">
      <c r="A31" s="203" t="s">
        <v>217</v>
      </c>
      <c r="B31" s="207">
        <f aca="true" t="shared" si="22" ref="B31:K31">B14*($N14*$N$3+$O14*$O$3+$P14*$P$3)*30</f>
        <v>0</v>
      </c>
      <c r="C31" s="207">
        <f t="shared" si="22"/>
        <v>0</v>
      </c>
      <c r="D31" s="207">
        <f t="shared" si="22"/>
        <v>0</v>
      </c>
      <c r="E31" s="207">
        <f t="shared" si="22"/>
        <v>0</v>
      </c>
      <c r="F31" s="207">
        <f t="shared" si="22"/>
        <v>0</v>
      </c>
      <c r="G31" s="207">
        <f t="shared" si="22"/>
        <v>0</v>
      </c>
      <c r="H31" s="207">
        <f t="shared" si="22"/>
        <v>0</v>
      </c>
      <c r="I31" s="207">
        <f t="shared" si="22"/>
        <v>0</v>
      </c>
      <c r="J31" s="207">
        <f t="shared" si="22"/>
        <v>0</v>
      </c>
      <c r="K31" s="207">
        <f t="shared" si="22"/>
        <v>0</v>
      </c>
    </row>
    <row r="32" spans="1:11" ht="18" customHeight="1">
      <c r="A32" s="203" t="s">
        <v>218</v>
      </c>
      <c r="B32" s="207">
        <f aca="true" t="shared" si="23" ref="B32:K32">B15*($N15*$N$3+$O15*$O$3+$P15*$P$3)*30</f>
        <v>0</v>
      </c>
      <c r="C32" s="207">
        <f t="shared" si="23"/>
        <v>0</v>
      </c>
      <c r="D32" s="207">
        <f t="shared" si="23"/>
        <v>0</v>
      </c>
      <c r="E32" s="207">
        <f t="shared" si="23"/>
        <v>0</v>
      </c>
      <c r="F32" s="207">
        <f t="shared" si="23"/>
        <v>0</v>
      </c>
      <c r="G32" s="207">
        <f t="shared" si="23"/>
        <v>0</v>
      </c>
      <c r="H32" s="207">
        <f t="shared" si="23"/>
        <v>0</v>
      </c>
      <c r="I32" s="207">
        <f t="shared" si="23"/>
        <v>0</v>
      </c>
      <c r="J32" s="207">
        <f t="shared" si="23"/>
        <v>0</v>
      </c>
      <c r="K32" s="207">
        <f t="shared" si="23"/>
        <v>0</v>
      </c>
    </row>
    <row r="33" spans="1:11" ht="51" customHeight="1">
      <c r="A33" s="220" t="s">
        <v>226</v>
      </c>
      <c r="B33" s="221">
        <f aca="true" t="shared" si="24" ref="B33:K33">SUM(B21:B32)</f>
        <v>0</v>
      </c>
      <c r="C33" s="221">
        <f t="shared" si="24"/>
        <v>0</v>
      </c>
      <c r="D33" s="221">
        <f t="shared" si="24"/>
        <v>0</v>
      </c>
      <c r="E33" s="221">
        <f t="shared" si="24"/>
        <v>0</v>
      </c>
      <c r="F33" s="221">
        <f t="shared" si="24"/>
        <v>0</v>
      </c>
      <c r="G33" s="221">
        <f t="shared" si="24"/>
        <v>0</v>
      </c>
      <c r="H33" s="221">
        <f t="shared" si="24"/>
        <v>0</v>
      </c>
      <c r="I33" s="221">
        <f t="shared" si="24"/>
        <v>0</v>
      </c>
      <c r="J33" s="221">
        <f t="shared" si="24"/>
        <v>0</v>
      </c>
      <c r="K33" s="221">
        <f t="shared" si="24"/>
        <v>0</v>
      </c>
    </row>
    <row r="35" spans="2:11" ht="18" customHeight="1">
      <c r="B35" s="415" t="s">
        <v>227</v>
      </c>
      <c r="C35" s="416"/>
      <c r="D35" s="416"/>
      <c r="E35" s="416"/>
      <c r="F35" s="416"/>
      <c r="G35" s="416"/>
      <c r="H35" s="416"/>
      <c r="I35" s="416"/>
      <c r="J35" s="416"/>
      <c r="K35" s="430"/>
    </row>
    <row r="36" spans="2:11" ht="18" customHeight="1">
      <c r="B36" s="199">
        <v>1</v>
      </c>
      <c r="C36" s="199">
        <v>2</v>
      </c>
      <c r="D36" s="199">
        <v>3</v>
      </c>
      <c r="E36" s="199">
        <v>4</v>
      </c>
      <c r="F36" s="199">
        <v>5</v>
      </c>
      <c r="G36" s="199">
        <v>6</v>
      </c>
      <c r="H36" s="199">
        <v>7</v>
      </c>
      <c r="I36" s="199">
        <v>8</v>
      </c>
      <c r="J36" s="199">
        <v>9</v>
      </c>
      <c r="K36" s="199">
        <v>10</v>
      </c>
    </row>
    <row r="37" spans="1:11" ht="18" customHeight="1">
      <c r="A37" s="203" t="s">
        <v>207</v>
      </c>
      <c r="B37" s="207">
        <f aca="true" t="shared" si="25" ref="B37:B48">T4*(($N$21*$O$21)+($N$22*$O$22)+($N$23*$O$23))</f>
        <v>0</v>
      </c>
      <c r="C37" s="207">
        <f aca="true" t="shared" si="26" ref="C37:C48">U4*(($N$21*$O$21)+($N$22*$O$22)+($N$23*$O$23))</f>
        <v>0</v>
      </c>
      <c r="D37" s="207">
        <f aca="true" t="shared" si="27" ref="D37:D48">V4*(($N$21*$O$21)+($N$22*$O$22)+($N$23*$O$23))</f>
        <v>0</v>
      </c>
      <c r="E37" s="207">
        <f aca="true" t="shared" si="28" ref="E37:E48">W4*(($N$21*$O$21)+($N$22*$O$22)+($N$23*$O$23))</f>
        <v>0</v>
      </c>
      <c r="F37" s="207">
        <f aca="true" t="shared" si="29" ref="F37:F48">X4*(($N$21*$O$21)+($N$22*$O$22)+($N$23*$O$23))</f>
        <v>0</v>
      </c>
      <c r="G37" s="207">
        <f aca="true" t="shared" si="30" ref="G37:G48">Y4*(($N$21*$O$21)+($N$22*$O$22)+($N$23*$O$23))</f>
        <v>0</v>
      </c>
      <c r="H37" s="207">
        <f aca="true" t="shared" si="31" ref="H37:H48">Z4*(($N$21*$O$21)+($N$22*$O$22)+($N$23*$O$23))</f>
        <v>0</v>
      </c>
      <c r="I37" s="207">
        <f aca="true" t="shared" si="32" ref="I37:I48">AA4*(($N$21*$O$21)+($N$22*$O$22)+($N$23*$O$23))</f>
        <v>0</v>
      </c>
      <c r="J37" s="207">
        <f aca="true" t="shared" si="33" ref="J37:J48">AB4*(($N$21*$O$21)+($N$22*$O$22)+($N$23*$O$23))</f>
        <v>0</v>
      </c>
      <c r="K37" s="207">
        <f aca="true" t="shared" si="34" ref="K37:K48">AC4*(($N$21*$O$21)+($N$22*$O$22)+($N$23*$O$23))</f>
        <v>0</v>
      </c>
    </row>
    <row r="38" spans="1:11" ht="18" customHeight="1">
      <c r="A38" s="203" t="s">
        <v>208</v>
      </c>
      <c r="B38" s="207">
        <f t="shared" si="25"/>
        <v>0</v>
      </c>
      <c r="C38" s="207">
        <f t="shared" si="26"/>
        <v>0</v>
      </c>
      <c r="D38" s="207">
        <f t="shared" si="27"/>
        <v>0</v>
      </c>
      <c r="E38" s="207">
        <f t="shared" si="28"/>
        <v>0</v>
      </c>
      <c r="F38" s="207">
        <f t="shared" si="29"/>
        <v>0</v>
      </c>
      <c r="G38" s="207">
        <f t="shared" si="30"/>
        <v>0</v>
      </c>
      <c r="H38" s="207">
        <f t="shared" si="31"/>
        <v>0</v>
      </c>
      <c r="I38" s="207">
        <f t="shared" si="32"/>
        <v>0</v>
      </c>
      <c r="J38" s="207">
        <f t="shared" si="33"/>
        <v>0</v>
      </c>
      <c r="K38" s="207">
        <f t="shared" si="34"/>
        <v>0</v>
      </c>
    </row>
    <row r="39" spans="1:11" ht="18" customHeight="1">
      <c r="A39" s="203" t="s">
        <v>209</v>
      </c>
      <c r="B39" s="207">
        <f t="shared" si="25"/>
        <v>0</v>
      </c>
      <c r="C39" s="207">
        <f t="shared" si="26"/>
        <v>0</v>
      </c>
      <c r="D39" s="207">
        <f t="shared" si="27"/>
        <v>0</v>
      </c>
      <c r="E39" s="207">
        <f t="shared" si="28"/>
        <v>0</v>
      </c>
      <c r="F39" s="207">
        <f t="shared" si="29"/>
        <v>0</v>
      </c>
      <c r="G39" s="207">
        <f t="shared" si="30"/>
        <v>0</v>
      </c>
      <c r="H39" s="207">
        <f t="shared" si="31"/>
        <v>0</v>
      </c>
      <c r="I39" s="207">
        <f t="shared" si="32"/>
        <v>0</v>
      </c>
      <c r="J39" s="207">
        <f t="shared" si="33"/>
        <v>0</v>
      </c>
      <c r="K39" s="207">
        <f t="shared" si="34"/>
        <v>0</v>
      </c>
    </row>
    <row r="40" spans="1:11" ht="18" customHeight="1">
      <c r="A40" s="203" t="s">
        <v>210</v>
      </c>
      <c r="B40" s="207">
        <f t="shared" si="25"/>
        <v>0</v>
      </c>
      <c r="C40" s="207">
        <f t="shared" si="26"/>
        <v>0</v>
      </c>
      <c r="D40" s="207">
        <f t="shared" si="27"/>
        <v>0</v>
      </c>
      <c r="E40" s="207">
        <f t="shared" si="28"/>
        <v>0</v>
      </c>
      <c r="F40" s="207">
        <f t="shared" si="29"/>
        <v>0</v>
      </c>
      <c r="G40" s="207">
        <f t="shared" si="30"/>
        <v>0</v>
      </c>
      <c r="H40" s="207">
        <f t="shared" si="31"/>
        <v>0</v>
      </c>
      <c r="I40" s="207">
        <f t="shared" si="32"/>
        <v>0</v>
      </c>
      <c r="J40" s="207">
        <f t="shared" si="33"/>
        <v>0</v>
      </c>
      <c r="K40" s="207">
        <f t="shared" si="34"/>
        <v>0</v>
      </c>
    </row>
    <row r="41" spans="1:11" ht="18" customHeight="1">
      <c r="A41" s="203" t="s">
        <v>211</v>
      </c>
      <c r="B41" s="207">
        <f t="shared" si="25"/>
        <v>0</v>
      </c>
      <c r="C41" s="207">
        <f t="shared" si="26"/>
        <v>0</v>
      </c>
      <c r="D41" s="207">
        <f t="shared" si="27"/>
        <v>0</v>
      </c>
      <c r="E41" s="207">
        <f t="shared" si="28"/>
        <v>0</v>
      </c>
      <c r="F41" s="207">
        <f t="shared" si="29"/>
        <v>0</v>
      </c>
      <c r="G41" s="207">
        <f t="shared" si="30"/>
        <v>0</v>
      </c>
      <c r="H41" s="207">
        <f t="shared" si="31"/>
        <v>0</v>
      </c>
      <c r="I41" s="207">
        <f t="shared" si="32"/>
        <v>0</v>
      </c>
      <c r="J41" s="207">
        <f t="shared" si="33"/>
        <v>0</v>
      </c>
      <c r="K41" s="207">
        <f t="shared" si="34"/>
        <v>0</v>
      </c>
    </row>
    <row r="42" spans="1:11" ht="18" customHeight="1">
      <c r="A42" s="203" t="s">
        <v>212</v>
      </c>
      <c r="B42" s="207">
        <f t="shared" si="25"/>
        <v>0</v>
      </c>
      <c r="C42" s="207">
        <f t="shared" si="26"/>
        <v>0</v>
      </c>
      <c r="D42" s="207">
        <f t="shared" si="27"/>
        <v>0</v>
      </c>
      <c r="E42" s="207">
        <f t="shared" si="28"/>
        <v>0</v>
      </c>
      <c r="F42" s="207">
        <f t="shared" si="29"/>
        <v>0</v>
      </c>
      <c r="G42" s="207">
        <f t="shared" si="30"/>
        <v>0</v>
      </c>
      <c r="H42" s="207">
        <f t="shared" si="31"/>
        <v>0</v>
      </c>
      <c r="I42" s="207">
        <f t="shared" si="32"/>
        <v>0</v>
      </c>
      <c r="J42" s="207">
        <f t="shared" si="33"/>
        <v>0</v>
      </c>
      <c r="K42" s="207">
        <f t="shared" si="34"/>
        <v>0</v>
      </c>
    </row>
    <row r="43" spans="1:11" ht="18" customHeight="1">
      <c r="A43" s="203" t="s">
        <v>213</v>
      </c>
      <c r="B43" s="207">
        <f t="shared" si="25"/>
        <v>0</v>
      </c>
      <c r="C43" s="207">
        <f t="shared" si="26"/>
        <v>0</v>
      </c>
      <c r="D43" s="207">
        <f t="shared" si="27"/>
        <v>0</v>
      </c>
      <c r="E43" s="207">
        <f t="shared" si="28"/>
        <v>0</v>
      </c>
      <c r="F43" s="207">
        <f t="shared" si="29"/>
        <v>0</v>
      </c>
      <c r="G43" s="207">
        <f t="shared" si="30"/>
        <v>0</v>
      </c>
      <c r="H43" s="207">
        <f t="shared" si="31"/>
        <v>0</v>
      </c>
      <c r="I43" s="207">
        <f t="shared" si="32"/>
        <v>0</v>
      </c>
      <c r="J43" s="207">
        <f t="shared" si="33"/>
        <v>0</v>
      </c>
      <c r="K43" s="207">
        <f t="shared" si="34"/>
        <v>0</v>
      </c>
    </row>
    <row r="44" spans="1:11" ht="18" customHeight="1">
      <c r="A44" s="203" t="s">
        <v>214</v>
      </c>
      <c r="B44" s="207">
        <f t="shared" si="25"/>
        <v>0</v>
      </c>
      <c r="C44" s="207">
        <f t="shared" si="26"/>
        <v>0</v>
      </c>
      <c r="D44" s="207">
        <f t="shared" si="27"/>
        <v>0</v>
      </c>
      <c r="E44" s="207">
        <f t="shared" si="28"/>
        <v>0</v>
      </c>
      <c r="F44" s="207">
        <f t="shared" si="29"/>
        <v>0</v>
      </c>
      <c r="G44" s="207">
        <f t="shared" si="30"/>
        <v>0</v>
      </c>
      <c r="H44" s="207">
        <f t="shared" si="31"/>
        <v>0</v>
      </c>
      <c r="I44" s="207">
        <f t="shared" si="32"/>
        <v>0</v>
      </c>
      <c r="J44" s="207">
        <f t="shared" si="33"/>
        <v>0</v>
      </c>
      <c r="K44" s="207">
        <f t="shared" si="34"/>
        <v>0</v>
      </c>
    </row>
    <row r="45" spans="1:11" ht="18" customHeight="1">
      <c r="A45" s="203" t="s">
        <v>215</v>
      </c>
      <c r="B45" s="207">
        <f t="shared" si="25"/>
        <v>0</v>
      </c>
      <c r="C45" s="207">
        <f t="shared" si="26"/>
        <v>0</v>
      </c>
      <c r="D45" s="207">
        <f t="shared" si="27"/>
        <v>0</v>
      </c>
      <c r="E45" s="207">
        <f t="shared" si="28"/>
        <v>0</v>
      </c>
      <c r="F45" s="207">
        <f t="shared" si="29"/>
        <v>0</v>
      </c>
      <c r="G45" s="207">
        <f t="shared" si="30"/>
        <v>0</v>
      </c>
      <c r="H45" s="207">
        <f t="shared" si="31"/>
        <v>0</v>
      </c>
      <c r="I45" s="207">
        <f t="shared" si="32"/>
        <v>0</v>
      </c>
      <c r="J45" s="207">
        <f t="shared" si="33"/>
        <v>0</v>
      </c>
      <c r="K45" s="207">
        <f t="shared" si="34"/>
        <v>0</v>
      </c>
    </row>
    <row r="46" spans="1:11" ht="18" customHeight="1">
      <c r="A46" s="203" t="s">
        <v>216</v>
      </c>
      <c r="B46" s="207">
        <f t="shared" si="25"/>
        <v>0</v>
      </c>
      <c r="C46" s="207">
        <f t="shared" si="26"/>
        <v>0</v>
      </c>
      <c r="D46" s="207">
        <f t="shared" si="27"/>
        <v>0</v>
      </c>
      <c r="E46" s="207">
        <f t="shared" si="28"/>
        <v>0</v>
      </c>
      <c r="F46" s="207">
        <f t="shared" si="29"/>
        <v>0</v>
      </c>
      <c r="G46" s="207">
        <f t="shared" si="30"/>
        <v>0</v>
      </c>
      <c r="H46" s="207">
        <f t="shared" si="31"/>
        <v>0</v>
      </c>
      <c r="I46" s="207">
        <f t="shared" si="32"/>
        <v>0</v>
      </c>
      <c r="J46" s="207">
        <f t="shared" si="33"/>
        <v>0</v>
      </c>
      <c r="K46" s="207">
        <f t="shared" si="34"/>
        <v>0</v>
      </c>
    </row>
    <row r="47" spans="1:11" ht="18" customHeight="1">
      <c r="A47" s="203" t="s">
        <v>217</v>
      </c>
      <c r="B47" s="207">
        <f t="shared" si="25"/>
        <v>0</v>
      </c>
      <c r="C47" s="207">
        <f t="shared" si="26"/>
        <v>0</v>
      </c>
      <c r="D47" s="207">
        <f t="shared" si="27"/>
        <v>0</v>
      </c>
      <c r="E47" s="207">
        <f t="shared" si="28"/>
        <v>0</v>
      </c>
      <c r="F47" s="207">
        <f t="shared" si="29"/>
        <v>0</v>
      </c>
      <c r="G47" s="207">
        <f t="shared" si="30"/>
        <v>0</v>
      </c>
      <c r="H47" s="207">
        <f t="shared" si="31"/>
        <v>0</v>
      </c>
      <c r="I47" s="207">
        <f t="shared" si="32"/>
        <v>0</v>
      </c>
      <c r="J47" s="207">
        <f t="shared" si="33"/>
        <v>0</v>
      </c>
      <c r="K47" s="207">
        <f t="shared" si="34"/>
        <v>0</v>
      </c>
    </row>
    <row r="48" spans="1:11" ht="18" customHeight="1">
      <c r="A48" s="203" t="s">
        <v>218</v>
      </c>
      <c r="B48" s="207">
        <f t="shared" si="25"/>
        <v>0</v>
      </c>
      <c r="C48" s="207">
        <f t="shared" si="26"/>
        <v>0</v>
      </c>
      <c r="D48" s="207">
        <f t="shared" si="27"/>
        <v>0</v>
      </c>
      <c r="E48" s="207">
        <f t="shared" si="28"/>
        <v>0</v>
      </c>
      <c r="F48" s="207">
        <f t="shared" si="29"/>
        <v>0</v>
      </c>
      <c r="G48" s="207">
        <f t="shared" si="30"/>
        <v>0</v>
      </c>
      <c r="H48" s="207">
        <f t="shared" si="31"/>
        <v>0</v>
      </c>
      <c r="I48" s="207">
        <f t="shared" si="32"/>
        <v>0</v>
      </c>
      <c r="J48" s="207">
        <f t="shared" si="33"/>
        <v>0</v>
      </c>
      <c r="K48" s="207">
        <f t="shared" si="34"/>
        <v>0</v>
      </c>
    </row>
    <row r="49" spans="1:11" ht="27" customHeight="1">
      <c r="A49" s="220" t="s">
        <v>228</v>
      </c>
      <c r="B49" s="211">
        <f aca="true" t="shared" si="35" ref="B49:K49">SUM(B37:B48)</f>
        <v>0</v>
      </c>
      <c r="C49" s="211">
        <f t="shared" si="35"/>
        <v>0</v>
      </c>
      <c r="D49" s="211">
        <f t="shared" si="35"/>
        <v>0</v>
      </c>
      <c r="E49" s="211">
        <f t="shared" si="35"/>
        <v>0</v>
      </c>
      <c r="F49" s="211">
        <f t="shared" si="35"/>
        <v>0</v>
      </c>
      <c r="G49" s="211">
        <f t="shared" si="35"/>
        <v>0</v>
      </c>
      <c r="H49" s="211">
        <f t="shared" si="35"/>
        <v>0</v>
      </c>
      <c r="I49" s="211">
        <f t="shared" si="35"/>
        <v>0</v>
      </c>
      <c r="J49" s="211">
        <f t="shared" si="35"/>
        <v>0</v>
      </c>
      <c r="K49" s="211">
        <f t="shared" si="35"/>
        <v>0</v>
      </c>
    </row>
    <row r="51" spans="1:11" ht="18" customHeight="1">
      <c r="A51" s="222"/>
      <c r="B51" s="415" t="s">
        <v>229</v>
      </c>
      <c r="C51" s="416"/>
      <c r="D51" s="416"/>
      <c r="E51" s="416"/>
      <c r="F51" s="416"/>
      <c r="G51" s="416"/>
      <c r="H51" s="416"/>
      <c r="I51" s="416"/>
      <c r="J51" s="416"/>
      <c r="K51" s="430"/>
    </row>
    <row r="52" spans="1:11" ht="18" customHeight="1">
      <c r="A52" s="199" t="s">
        <v>201</v>
      </c>
      <c r="B52" s="199">
        <v>1</v>
      </c>
      <c r="C52" s="199">
        <v>2</v>
      </c>
      <c r="D52" s="199">
        <v>3</v>
      </c>
      <c r="E52" s="199">
        <v>4</v>
      </c>
      <c r="F52" s="199">
        <v>5</v>
      </c>
      <c r="G52" s="199">
        <v>6</v>
      </c>
      <c r="H52" s="199">
        <v>7</v>
      </c>
      <c r="I52" s="199">
        <v>8</v>
      </c>
      <c r="J52" s="199">
        <v>9</v>
      </c>
      <c r="K52" s="199">
        <v>10</v>
      </c>
    </row>
    <row r="53" spans="1:11" ht="18" customHeight="1">
      <c r="A53" s="222" t="s">
        <v>230</v>
      </c>
      <c r="B53" s="223"/>
      <c r="C53" s="223"/>
      <c r="D53" s="223"/>
      <c r="E53" s="223"/>
      <c r="F53" s="223"/>
      <c r="G53" s="223"/>
      <c r="H53" s="223"/>
      <c r="I53" s="223"/>
      <c r="J53" s="223"/>
      <c r="K53" s="223"/>
    </row>
    <row r="54" spans="1:11" ht="18" customHeight="1">
      <c r="A54" s="222" t="s">
        <v>231</v>
      </c>
      <c r="B54" s="223"/>
      <c r="C54" s="223"/>
      <c r="D54" s="223"/>
      <c r="E54" s="223"/>
      <c r="F54" s="223"/>
      <c r="G54" s="223"/>
      <c r="H54" s="223"/>
      <c r="I54" s="223"/>
      <c r="J54" s="223"/>
      <c r="K54" s="223"/>
    </row>
    <row r="55" spans="1:11" ht="18" customHeight="1">
      <c r="A55" s="222" t="s">
        <v>232</v>
      </c>
      <c r="B55" s="223"/>
      <c r="C55" s="223"/>
      <c r="D55" s="223"/>
      <c r="E55" s="223"/>
      <c r="F55" s="223"/>
      <c r="G55" s="223"/>
      <c r="H55" s="223"/>
      <c r="I55" s="223"/>
      <c r="J55" s="223"/>
      <c r="K55" s="223"/>
    </row>
    <row r="56" spans="1:11" ht="18" customHeight="1">
      <c r="A56" s="222" t="s">
        <v>245</v>
      </c>
      <c r="B56" s="224"/>
      <c r="C56" s="224"/>
      <c r="D56" s="224"/>
      <c r="E56" s="224"/>
      <c r="F56" s="224"/>
      <c r="G56" s="224"/>
      <c r="H56" s="224"/>
      <c r="I56" s="224"/>
      <c r="J56" s="224"/>
      <c r="K56" s="224"/>
    </row>
    <row r="57" spans="1:11" ht="18" customHeight="1">
      <c r="A57" s="225" t="s">
        <v>234</v>
      </c>
      <c r="B57" s="226">
        <f aca="true" t="shared" si="36" ref="B57:K57">SUM(B53:B55)</f>
        <v>0</v>
      </c>
      <c r="C57" s="226">
        <f t="shared" si="36"/>
        <v>0</v>
      </c>
      <c r="D57" s="226">
        <f t="shared" si="36"/>
        <v>0</v>
      </c>
      <c r="E57" s="226">
        <f t="shared" si="36"/>
        <v>0</v>
      </c>
      <c r="F57" s="226">
        <f t="shared" si="36"/>
        <v>0</v>
      </c>
      <c r="G57" s="226">
        <f t="shared" si="36"/>
        <v>0</v>
      </c>
      <c r="H57" s="226">
        <f t="shared" si="36"/>
        <v>0</v>
      </c>
      <c r="I57" s="226">
        <f t="shared" si="36"/>
        <v>0</v>
      </c>
      <c r="J57" s="226">
        <f t="shared" si="36"/>
        <v>0</v>
      </c>
      <c r="K57" s="226">
        <f t="shared" si="36"/>
        <v>0</v>
      </c>
    </row>
    <row r="58" spans="1:11" ht="8.25" customHeight="1">
      <c r="A58" s="237"/>
      <c r="B58" s="238"/>
      <c r="C58" s="238"/>
      <c r="D58" s="238"/>
      <c r="E58" s="238"/>
      <c r="F58" s="238"/>
      <c r="G58" s="238"/>
      <c r="H58" s="238"/>
      <c r="I58" s="238"/>
      <c r="J58" s="238"/>
      <c r="K58" s="238"/>
    </row>
    <row r="59" spans="1:11" s="62" customFormat="1" ht="38.25" customHeight="1">
      <c r="A59" s="431" t="s">
        <v>244</v>
      </c>
      <c r="B59" s="432"/>
      <c r="C59" s="432"/>
      <c r="D59" s="432"/>
      <c r="E59" s="433"/>
      <c r="F59" s="433"/>
      <c r="G59" s="433"/>
      <c r="H59" s="433"/>
      <c r="I59" s="433"/>
      <c r="J59" s="433"/>
      <c r="K59" s="434"/>
    </row>
    <row r="61" spans="1:11" ht="18" customHeight="1">
      <c r="A61" s="222"/>
      <c r="B61" s="415" t="s">
        <v>235</v>
      </c>
      <c r="C61" s="416"/>
      <c r="D61" s="416"/>
      <c r="E61" s="416"/>
      <c r="F61" s="416"/>
      <c r="G61" s="416"/>
      <c r="H61" s="416"/>
      <c r="I61" s="416"/>
      <c r="J61" s="416"/>
      <c r="K61" s="430"/>
    </row>
    <row r="62" spans="1:11" ht="18" customHeight="1">
      <c r="A62" s="199" t="s">
        <v>201</v>
      </c>
      <c r="B62" s="199">
        <v>1</v>
      </c>
      <c r="C62" s="199">
        <v>2</v>
      </c>
      <c r="D62" s="199">
        <v>3</v>
      </c>
      <c r="E62" s="199">
        <v>4</v>
      </c>
      <c r="F62" s="199">
        <v>5</v>
      </c>
      <c r="G62" s="199">
        <v>6</v>
      </c>
      <c r="H62" s="199">
        <v>7</v>
      </c>
      <c r="I62" s="199">
        <v>8</v>
      </c>
      <c r="J62" s="199">
        <v>9</v>
      </c>
      <c r="K62" s="199">
        <v>10</v>
      </c>
    </row>
    <row r="63" spans="1:11" ht="35.25" customHeight="1">
      <c r="A63" s="199" t="s">
        <v>236</v>
      </c>
      <c r="B63" s="227">
        <f>B33</f>
        <v>0</v>
      </c>
      <c r="C63" s="227">
        <f aca="true" t="shared" si="37" ref="C63:K63">C33</f>
        <v>0</v>
      </c>
      <c r="D63" s="227">
        <f t="shared" si="37"/>
        <v>0</v>
      </c>
      <c r="E63" s="227">
        <f t="shared" si="37"/>
        <v>0</v>
      </c>
      <c r="F63" s="227">
        <f t="shared" si="37"/>
        <v>0</v>
      </c>
      <c r="G63" s="227">
        <f t="shared" si="37"/>
        <v>0</v>
      </c>
      <c r="H63" s="227">
        <f t="shared" si="37"/>
        <v>0</v>
      </c>
      <c r="I63" s="227">
        <f t="shared" si="37"/>
        <v>0</v>
      </c>
      <c r="J63" s="227">
        <f t="shared" si="37"/>
        <v>0</v>
      </c>
      <c r="K63" s="227">
        <f t="shared" si="37"/>
        <v>0</v>
      </c>
    </row>
    <row r="64" spans="1:11" ht="35.25" customHeight="1">
      <c r="A64" s="199" t="s">
        <v>237</v>
      </c>
      <c r="B64" s="207">
        <f>B49</f>
        <v>0</v>
      </c>
      <c r="C64" s="207">
        <f aca="true" t="shared" si="38" ref="C64:K64">C49</f>
        <v>0</v>
      </c>
      <c r="D64" s="207">
        <f t="shared" si="38"/>
        <v>0</v>
      </c>
      <c r="E64" s="207">
        <f t="shared" si="38"/>
        <v>0</v>
      </c>
      <c r="F64" s="207">
        <f t="shared" si="38"/>
        <v>0</v>
      </c>
      <c r="G64" s="207">
        <f t="shared" si="38"/>
        <v>0</v>
      </c>
      <c r="H64" s="207">
        <f t="shared" si="38"/>
        <v>0</v>
      </c>
      <c r="I64" s="207">
        <f t="shared" si="38"/>
        <v>0</v>
      </c>
      <c r="J64" s="207">
        <f t="shared" si="38"/>
        <v>0</v>
      </c>
      <c r="K64" s="207">
        <f t="shared" si="38"/>
        <v>0</v>
      </c>
    </row>
    <row r="65" spans="1:11" ht="35.25" customHeight="1">
      <c r="A65" s="199" t="s">
        <v>233</v>
      </c>
      <c r="B65" s="207">
        <f aca="true" t="shared" si="39" ref="B65:K65">B57</f>
        <v>0</v>
      </c>
      <c r="C65" s="207">
        <f t="shared" si="39"/>
        <v>0</v>
      </c>
      <c r="D65" s="207">
        <f t="shared" si="39"/>
        <v>0</v>
      </c>
      <c r="E65" s="207">
        <f t="shared" si="39"/>
        <v>0</v>
      </c>
      <c r="F65" s="207">
        <f t="shared" si="39"/>
        <v>0</v>
      </c>
      <c r="G65" s="207">
        <f t="shared" si="39"/>
        <v>0</v>
      </c>
      <c r="H65" s="207">
        <f t="shared" si="39"/>
        <v>0</v>
      </c>
      <c r="I65" s="207">
        <f t="shared" si="39"/>
        <v>0</v>
      </c>
      <c r="J65" s="207">
        <f t="shared" si="39"/>
        <v>0</v>
      </c>
      <c r="K65" s="207">
        <f t="shared" si="39"/>
        <v>0</v>
      </c>
    </row>
    <row r="66" spans="1:11" ht="35.25" customHeight="1">
      <c r="A66" s="199" t="s">
        <v>238</v>
      </c>
      <c r="B66" s="211">
        <f>SUM(B63:B65)</f>
        <v>0</v>
      </c>
      <c r="C66" s="211">
        <f aca="true" t="shared" si="40" ref="C66:K66">SUM(C63:C65)</f>
        <v>0</v>
      </c>
      <c r="D66" s="211">
        <f t="shared" si="40"/>
        <v>0</v>
      </c>
      <c r="E66" s="211">
        <f t="shared" si="40"/>
        <v>0</v>
      </c>
      <c r="F66" s="211">
        <f t="shared" si="40"/>
        <v>0</v>
      </c>
      <c r="G66" s="211">
        <f t="shared" si="40"/>
        <v>0</v>
      </c>
      <c r="H66" s="211">
        <f t="shared" si="40"/>
        <v>0</v>
      </c>
      <c r="I66" s="211">
        <f t="shared" si="40"/>
        <v>0</v>
      </c>
      <c r="J66" s="211">
        <f t="shared" si="40"/>
        <v>0</v>
      </c>
      <c r="K66" s="211">
        <f t="shared" si="40"/>
        <v>0</v>
      </c>
    </row>
  </sheetData>
  <sheetProtection/>
  <mergeCells count="13">
    <mergeCell ref="B61:K61"/>
    <mergeCell ref="A19:A20"/>
    <mergeCell ref="A59:K59"/>
    <mergeCell ref="B19:K19"/>
    <mergeCell ref="B35:K35"/>
    <mergeCell ref="B51:K51"/>
    <mergeCell ref="A2:A3"/>
    <mergeCell ref="M1:Q1"/>
    <mergeCell ref="B2:K2"/>
    <mergeCell ref="T2:AC2"/>
    <mergeCell ref="A1:K1"/>
    <mergeCell ref="S1:S3"/>
    <mergeCell ref="T1:AC1"/>
  </mergeCells>
  <printOptions/>
  <pageMargins left="0.75" right="0.75" top="1" bottom="1" header="0.5" footer="0.5"/>
  <pageSetup horizontalDpi="300" verticalDpi="300" orientation="portrait" paperSize="9" r:id="rId1"/>
  <ignoredErrors>
    <ignoredError sqref="C17:K17" evalError="1"/>
    <ignoredError sqref="B17" evalError="1" formulaRange="1"/>
    <ignoredError sqref="B57:K57" formulaRange="1"/>
    <ignoredError sqref="Q3 T4:AC16 B21:K32 B37:K48"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B9" sqref="B9"/>
    </sheetView>
  </sheetViews>
  <sheetFormatPr defaultColWidth="9.00390625" defaultRowHeight="12.75"/>
  <cols>
    <col min="1" max="1" width="29.875" style="24" customWidth="1"/>
    <col min="2" max="11" width="15.625" style="24" customWidth="1"/>
    <col min="12" max="16384" width="9.125" style="24" customWidth="1"/>
  </cols>
  <sheetData>
    <row r="1" spans="1:11" ht="32.25" customHeight="1">
      <c r="A1" s="228" t="s">
        <v>248</v>
      </c>
      <c r="B1" s="199">
        <v>1</v>
      </c>
      <c r="C1" s="199">
        <v>2</v>
      </c>
      <c r="D1" s="199">
        <v>3</v>
      </c>
      <c r="E1" s="199">
        <v>4</v>
      </c>
      <c r="F1" s="199">
        <v>5</v>
      </c>
      <c r="G1" s="199">
        <v>6</v>
      </c>
      <c r="H1" s="199">
        <v>7</v>
      </c>
      <c r="I1" s="199">
        <v>8</v>
      </c>
      <c r="J1" s="199">
        <v>9</v>
      </c>
      <c r="K1" s="199">
        <v>10</v>
      </c>
    </row>
    <row r="2" spans="1:11" ht="27" customHeight="1">
      <c r="A2" s="229" t="s">
        <v>239</v>
      </c>
      <c r="B2" s="230"/>
      <c r="C2" s="230"/>
      <c r="D2" s="230"/>
      <c r="E2" s="230"/>
      <c r="F2" s="230"/>
      <c r="G2" s="230"/>
      <c r="H2" s="230"/>
      <c r="I2" s="230"/>
      <c r="J2" s="230"/>
      <c r="K2" s="230"/>
    </row>
    <row r="3" spans="1:11" ht="27" customHeight="1">
      <c r="A3" s="231" t="s">
        <v>264</v>
      </c>
      <c r="B3" s="230"/>
      <c r="C3" s="230"/>
      <c r="D3" s="230"/>
      <c r="E3" s="230"/>
      <c r="F3" s="230"/>
      <c r="G3" s="230"/>
      <c r="H3" s="230"/>
      <c r="I3" s="230"/>
      <c r="J3" s="230"/>
      <c r="K3" s="230"/>
    </row>
    <row r="4" spans="1:11" ht="27" customHeight="1">
      <c r="A4" s="240" t="s">
        <v>261</v>
      </c>
      <c r="B4" s="156"/>
      <c r="C4" s="156"/>
      <c r="D4" s="156"/>
      <c r="E4" s="156"/>
      <c r="F4" s="156"/>
      <c r="G4" s="156"/>
      <c r="H4" s="156"/>
      <c r="I4" s="156"/>
      <c r="J4" s="156"/>
      <c r="K4" s="156"/>
    </row>
    <row r="5" spans="1:11" ht="27" customHeight="1">
      <c r="A5" s="240" t="s">
        <v>240</v>
      </c>
      <c r="B5" s="156"/>
      <c r="C5" s="156"/>
      <c r="D5" s="156"/>
      <c r="E5" s="156"/>
      <c r="F5" s="156"/>
      <c r="G5" s="156"/>
      <c r="H5" s="156"/>
      <c r="I5" s="156"/>
      <c r="J5" s="156"/>
      <c r="K5" s="156"/>
    </row>
    <row r="6" spans="1:11" ht="27" customHeight="1">
      <c r="A6" s="240" t="s">
        <v>262</v>
      </c>
      <c r="B6" s="156"/>
      <c r="C6" s="156"/>
      <c r="D6" s="156"/>
      <c r="E6" s="156"/>
      <c r="F6" s="156"/>
      <c r="G6" s="156"/>
      <c r="H6" s="156"/>
      <c r="I6" s="156"/>
      <c r="J6" s="156"/>
      <c r="K6" s="156"/>
    </row>
    <row r="7" spans="1:11" ht="27" customHeight="1">
      <c r="A7" s="240" t="s">
        <v>263</v>
      </c>
      <c r="B7" s="156"/>
      <c r="C7" s="156"/>
      <c r="D7" s="156"/>
      <c r="E7" s="156"/>
      <c r="F7" s="156"/>
      <c r="G7" s="156"/>
      <c r="H7" s="156"/>
      <c r="I7" s="156"/>
      <c r="J7" s="156"/>
      <c r="K7" s="156"/>
    </row>
    <row r="8" spans="1:11" ht="27" customHeight="1">
      <c r="A8" s="240" t="s">
        <v>32</v>
      </c>
      <c r="B8" s="156"/>
      <c r="C8" s="156"/>
      <c r="D8" s="156"/>
      <c r="E8" s="156"/>
      <c r="F8" s="156"/>
      <c r="G8" s="156"/>
      <c r="H8" s="156"/>
      <c r="I8" s="156"/>
      <c r="J8" s="156"/>
      <c r="K8" s="156"/>
    </row>
    <row r="9" spans="1:11" ht="42" customHeight="1">
      <c r="A9" s="232" t="s">
        <v>286</v>
      </c>
      <c r="B9" s="233">
        <f aca="true" t="shared" si="0" ref="B9:K9">SUM(B2:B8)</f>
        <v>0</v>
      </c>
      <c r="C9" s="233">
        <f t="shared" si="0"/>
        <v>0</v>
      </c>
      <c r="D9" s="233">
        <f t="shared" si="0"/>
        <v>0</v>
      </c>
      <c r="E9" s="233">
        <f t="shared" si="0"/>
        <v>0</v>
      </c>
      <c r="F9" s="233">
        <f t="shared" si="0"/>
        <v>0</v>
      </c>
      <c r="G9" s="233">
        <f t="shared" si="0"/>
        <v>0</v>
      </c>
      <c r="H9" s="233">
        <f t="shared" si="0"/>
        <v>0</v>
      </c>
      <c r="I9" s="233">
        <f t="shared" si="0"/>
        <v>0</v>
      </c>
      <c r="J9" s="233">
        <f t="shared" si="0"/>
        <v>0</v>
      </c>
      <c r="K9" s="233">
        <f t="shared" si="0"/>
        <v>0</v>
      </c>
    </row>
    <row r="10" ht="15.75" customHeight="1"/>
    <row r="11" spans="1:5" s="62" customFormat="1" ht="60" customHeight="1">
      <c r="A11" s="438" t="s">
        <v>277</v>
      </c>
      <c r="B11" s="439"/>
      <c r="C11" s="439"/>
      <c r="D11" s="439"/>
      <c r="E11" s="440"/>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showGridLines="0" zoomScalePageLayoutView="0" workbookViewId="0" topLeftCell="A1">
      <selection activeCell="B5" sqref="B5"/>
    </sheetView>
  </sheetViews>
  <sheetFormatPr defaultColWidth="9.00390625" defaultRowHeight="12.75"/>
  <cols>
    <col min="1" max="1" width="32.875" style="24" customWidth="1"/>
    <col min="2" max="11" width="15.625" style="24" customWidth="1"/>
    <col min="12" max="16384" width="9.125" style="24" customWidth="1"/>
  </cols>
  <sheetData>
    <row r="1" spans="1:11" ht="32.25" customHeight="1">
      <c r="A1" s="228" t="s">
        <v>253</v>
      </c>
      <c r="B1" s="199">
        <v>1</v>
      </c>
      <c r="C1" s="199">
        <v>2</v>
      </c>
      <c r="D1" s="199">
        <v>3</v>
      </c>
      <c r="E1" s="199">
        <v>4</v>
      </c>
      <c r="F1" s="199">
        <v>5</v>
      </c>
      <c r="G1" s="199">
        <v>6</v>
      </c>
      <c r="H1" s="199">
        <v>7</v>
      </c>
      <c r="I1" s="199">
        <v>8</v>
      </c>
      <c r="J1" s="199">
        <v>9</v>
      </c>
      <c r="K1" s="199">
        <v>10</v>
      </c>
    </row>
    <row r="2" spans="1:11" ht="20.25" customHeight="1">
      <c r="A2" s="229" t="s">
        <v>246</v>
      </c>
      <c r="B2" s="155">
        <f>ΠΛΗΡΟΤΗΤΕΣ_ΕΣΟΔΑ_ΜΟΝΑΔΑΣ!B66</f>
        <v>0</v>
      </c>
      <c r="C2" s="155">
        <f>ΠΛΗΡΟΤΗΤΕΣ_ΕΣΟΔΑ_ΜΟΝΑΔΑΣ!C66</f>
        <v>0</v>
      </c>
      <c r="D2" s="155">
        <f>ΠΛΗΡΟΤΗΤΕΣ_ΕΣΟΔΑ_ΜΟΝΑΔΑΣ!D66</f>
        <v>0</v>
      </c>
      <c r="E2" s="155">
        <f>ΠΛΗΡΟΤΗΤΕΣ_ΕΣΟΔΑ_ΜΟΝΑΔΑΣ!E66</f>
        <v>0</v>
      </c>
      <c r="F2" s="155">
        <f>ΠΛΗΡΟΤΗΤΕΣ_ΕΣΟΔΑ_ΜΟΝΑΔΑΣ!F66</f>
        <v>0</v>
      </c>
      <c r="G2" s="155">
        <f>ΠΛΗΡΟΤΗΤΕΣ_ΕΣΟΔΑ_ΜΟΝΑΔΑΣ!G66</f>
        <v>0</v>
      </c>
      <c r="H2" s="155">
        <f>ΠΛΗΡΟΤΗΤΕΣ_ΕΣΟΔΑ_ΜΟΝΑΔΑΣ!H66</f>
        <v>0</v>
      </c>
      <c r="I2" s="155">
        <f>ΠΛΗΡΟΤΗΤΕΣ_ΕΣΟΔΑ_ΜΟΝΑΔΑΣ!I66</f>
        <v>0</v>
      </c>
      <c r="J2" s="155">
        <f>ΠΛΗΡΟΤΗΤΕΣ_ΕΣΟΔΑ_ΜΟΝΑΔΑΣ!J66</f>
        <v>0</v>
      </c>
      <c r="K2" s="155">
        <f>ΠΛΗΡΟΤΗΤΕΣ_ΕΣΟΔΑ_ΜΟΝΑΔΑΣ!K66</f>
        <v>0</v>
      </c>
    </row>
    <row r="3" spans="1:11" ht="27" customHeight="1">
      <c r="A3" s="229" t="s">
        <v>247</v>
      </c>
      <c r="B3" s="230"/>
      <c r="C3" s="230"/>
      <c r="D3" s="230"/>
      <c r="E3" s="230"/>
      <c r="F3" s="230"/>
      <c r="G3" s="230"/>
      <c r="H3" s="230"/>
      <c r="I3" s="230"/>
      <c r="J3" s="230"/>
      <c r="K3" s="230"/>
    </row>
    <row r="4" spans="1:11" s="239" customFormat="1" ht="29.25" customHeight="1">
      <c r="A4" s="25" t="s">
        <v>251</v>
      </c>
      <c r="B4" s="157">
        <f>SUM(B2:B3)</f>
        <v>0</v>
      </c>
      <c r="C4" s="157">
        <f aca="true" t="shared" si="0" ref="C4:K4">SUM(C2:C3)</f>
        <v>0</v>
      </c>
      <c r="D4" s="157">
        <f t="shared" si="0"/>
        <v>0</v>
      </c>
      <c r="E4" s="157">
        <f t="shared" si="0"/>
        <v>0</v>
      </c>
      <c r="F4" s="157">
        <f t="shared" si="0"/>
        <v>0</v>
      </c>
      <c r="G4" s="157">
        <f t="shared" si="0"/>
        <v>0</v>
      </c>
      <c r="H4" s="157">
        <f t="shared" si="0"/>
        <v>0</v>
      </c>
      <c r="I4" s="157">
        <f t="shared" si="0"/>
        <v>0</v>
      </c>
      <c r="J4" s="157">
        <f t="shared" si="0"/>
        <v>0</v>
      </c>
      <c r="K4" s="157">
        <f t="shared" si="0"/>
        <v>0</v>
      </c>
    </row>
    <row r="5" spans="1:11" ht="31.5" customHeight="1">
      <c r="A5" s="229" t="s">
        <v>249</v>
      </c>
      <c r="B5" s="155">
        <f>ΚΟΣΤΟΣ_ΜΟΝΑΔΑΣ!B9</f>
        <v>0</v>
      </c>
      <c r="C5" s="155">
        <f>ΚΟΣΤΟΣ_ΜΟΝΑΔΑΣ!C9</f>
        <v>0</v>
      </c>
      <c r="D5" s="155">
        <f>ΚΟΣΤΟΣ_ΜΟΝΑΔΑΣ!D9</f>
        <v>0</v>
      </c>
      <c r="E5" s="155">
        <f>ΚΟΣΤΟΣ_ΜΟΝΑΔΑΣ!E9</f>
        <v>0</v>
      </c>
      <c r="F5" s="155">
        <f>ΚΟΣΤΟΣ_ΜΟΝΑΔΑΣ!F9</f>
        <v>0</v>
      </c>
      <c r="G5" s="155">
        <f>ΚΟΣΤΟΣ_ΜΟΝΑΔΑΣ!G9</f>
        <v>0</v>
      </c>
      <c r="H5" s="155">
        <f>ΚΟΣΤΟΣ_ΜΟΝΑΔΑΣ!H9</f>
        <v>0</v>
      </c>
      <c r="I5" s="155">
        <f>ΚΟΣΤΟΣ_ΜΟΝΑΔΑΣ!I9</f>
        <v>0</v>
      </c>
      <c r="J5" s="155">
        <f>ΚΟΣΤΟΣ_ΜΟΝΑΔΑΣ!J9</f>
        <v>0</v>
      </c>
      <c r="K5" s="155">
        <f>ΚΟΣΤΟΣ_ΜΟΝΑΔΑΣ!K9</f>
        <v>0</v>
      </c>
    </row>
    <row r="6" spans="1:11" ht="37.5" customHeight="1">
      <c r="A6" s="229" t="s">
        <v>250</v>
      </c>
      <c r="B6" s="230"/>
      <c r="C6" s="230"/>
      <c r="D6" s="230"/>
      <c r="E6" s="230"/>
      <c r="F6" s="230"/>
      <c r="G6" s="230"/>
      <c r="H6" s="230"/>
      <c r="I6" s="230"/>
      <c r="J6" s="230"/>
      <c r="K6" s="230"/>
    </row>
    <row r="7" spans="1:11" s="239" customFormat="1" ht="29.25" customHeight="1">
      <c r="A7" s="25" t="s">
        <v>252</v>
      </c>
      <c r="B7" s="157">
        <f>SUM(B5:B6)</f>
        <v>0</v>
      </c>
      <c r="C7" s="157">
        <f aca="true" t="shared" si="1" ref="C7:J7">SUM(C5:C6)</f>
        <v>0</v>
      </c>
      <c r="D7" s="157">
        <f t="shared" si="1"/>
        <v>0</v>
      </c>
      <c r="E7" s="157">
        <f t="shared" si="1"/>
        <v>0</v>
      </c>
      <c r="F7" s="157">
        <f t="shared" si="1"/>
        <v>0</v>
      </c>
      <c r="G7" s="157">
        <f t="shared" si="1"/>
        <v>0</v>
      </c>
      <c r="H7" s="157">
        <f t="shared" si="1"/>
        <v>0</v>
      </c>
      <c r="I7" s="157">
        <f t="shared" si="1"/>
        <v>0</v>
      </c>
      <c r="J7" s="157">
        <f t="shared" si="1"/>
        <v>0</v>
      </c>
      <c r="K7" s="157">
        <f>SUM(K5:K6)</f>
        <v>0</v>
      </c>
    </row>
    <row r="8" ht="24.75" customHeight="1"/>
    <row r="9" ht="24.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4:K4 B7:K7"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
      <selection activeCell="C15" sqref="C15"/>
    </sheetView>
  </sheetViews>
  <sheetFormatPr defaultColWidth="9.00390625" defaultRowHeight="12.75"/>
  <cols>
    <col min="1" max="1" width="38.875" style="26" customWidth="1"/>
    <col min="2" max="2" width="10.875" style="26" customWidth="1"/>
    <col min="3" max="11" width="13.375" style="26" customWidth="1"/>
    <col min="12" max="12" width="14.00390625" style="26" customWidth="1"/>
    <col min="13" max="16384" width="9.125" style="26" customWidth="1"/>
  </cols>
  <sheetData>
    <row r="1" spans="1:13" ht="47.25" customHeight="1">
      <c r="A1" s="23" t="s">
        <v>180</v>
      </c>
      <c r="B1" s="265" t="s">
        <v>44</v>
      </c>
      <c r="C1" s="245" t="s">
        <v>33</v>
      </c>
      <c r="D1" s="245" t="s">
        <v>34</v>
      </c>
      <c r="E1" s="245" t="s">
        <v>35</v>
      </c>
      <c r="F1" s="245" t="s">
        <v>36</v>
      </c>
      <c r="G1" s="245" t="s">
        <v>37</v>
      </c>
      <c r="H1" s="245" t="s">
        <v>38</v>
      </c>
      <c r="I1" s="245" t="s">
        <v>39</v>
      </c>
      <c r="J1" s="245" t="s">
        <v>40</v>
      </c>
      <c r="K1" s="245" t="s">
        <v>41</v>
      </c>
      <c r="L1" s="245" t="s">
        <v>42</v>
      </c>
      <c r="M1" s="28"/>
    </row>
    <row r="2" spans="1:13" ht="21" customHeight="1">
      <c r="A2" s="32" t="s">
        <v>254</v>
      </c>
      <c r="B2" s="37"/>
      <c r="C2" s="178"/>
      <c r="D2" s="178"/>
      <c r="E2" s="178"/>
      <c r="F2" s="178"/>
      <c r="G2" s="178"/>
      <c r="H2" s="178"/>
      <c r="I2" s="178"/>
      <c r="J2" s="178"/>
      <c r="K2" s="178"/>
      <c r="L2" s="178"/>
      <c r="M2" s="28"/>
    </row>
    <row r="3" spans="1:13" ht="21" customHeight="1">
      <c r="A3" s="33" t="s">
        <v>255</v>
      </c>
      <c r="B3" s="38"/>
      <c r="C3" s="178"/>
      <c r="D3" s="178"/>
      <c r="E3" s="178"/>
      <c r="F3" s="178"/>
      <c r="G3" s="178"/>
      <c r="H3" s="178"/>
      <c r="I3" s="178"/>
      <c r="J3" s="178"/>
      <c r="K3" s="178"/>
      <c r="L3" s="178"/>
      <c r="M3" s="28"/>
    </row>
    <row r="4" spans="1:13" ht="21" customHeight="1">
      <c r="A4" s="33" t="s">
        <v>260</v>
      </c>
      <c r="B4" s="38"/>
      <c r="C4" s="178"/>
      <c r="D4" s="178"/>
      <c r="E4" s="178"/>
      <c r="F4" s="178"/>
      <c r="G4" s="178"/>
      <c r="H4" s="178"/>
      <c r="I4" s="178"/>
      <c r="J4" s="178"/>
      <c r="K4" s="178"/>
      <c r="L4" s="178"/>
      <c r="M4" s="28"/>
    </row>
    <row r="5" spans="1:13" ht="21" customHeight="1">
      <c r="A5" s="32" t="s">
        <v>258</v>
      </c>
      <c r="B5" s="38"/>
      <c r="C5" s="178"/>
      <c r="D5" s="178"/>
      <c r="E5" s="178"/>
      <c r="F5" s="178"/>
      <c r="G5" s="178"/>
      <c r="H5" s="178"/>
      <c r="I5" s="178"/>
      <c r="J5" s="178"/>
      <c r="K5" s="178"/>
      <c r="L5" s="178"/>
      <c r="M5" s="28"/>
    </row>
    <row r="6" spans="1:13" ht="24.75" customHeight="1">
      <c r="A6" s="34" t="s">
        <v>256</v>
      </c>
      <c r="B6" s="39"/>
      <c r="C6" s="178"/>
      <c r="D6" s="178"/>
      <c r="E6" s="178"/>
      <c r="F6" s="178"/>
      <c r="G6" s="178"/>
      <c r="H6" s="178"/>
      <c r="I6" s="178"/>
      <c r="J6" s="178"/>
      <c r="K6" s="178"/>
      <c r="L6" s="178"/>
      <c r="M6" s="28"/>
    </row>
    <row r="7" spans="1:13" ht="24.75" customHeight="1">
      <c r="A7" s="34" t="s">
        <v>257</v>
      </c>
      <c r="B7" s="39"/>
      <c r="C7" s="179"/>
      <c r="D7" s="179"/>
      <c r="E7" s="179"/>
      <c r="F7" s="179"/>
      <c r="G7" s="179"/>
      <c r="H7" s="179"/>
      <c r="I7" s="179"/>
      <c r="J7" s="179"/>
      <c r="K7" s="179"/>
      <c r="L7" s="179"/>
      <c r="M7" s="28"/>
    </row>
    <row r="8" spans="1:13" ht="17.25" customHeight="1">
      <c r="A8" s="35" t="s">
        <v>191</v>
      </c>
      <c r="B8" s="110"/>
      <c r="C8" s="40">
        <f>SUM(C2:C5)-SUM(C6:C7)</f>
        <v>0</v>
      </c>
      <c r="D8" s="40">
        <f aca="true" t="shared" si="0" ref="D8:L8">SUM(D2:D5)-SUM(D6:D7)</f>
        <v>0</v>
      </c>
      <c r="E8" s="40">
        <f t="shared" si="0"/>
        <v>0</v>
      </c>
      <c r="F8" s="40">
        <f t="shared" si="0"/>
        <v>0</v>
      </c>
      <c r="G8" s="40">
        <f t="shared" si="0"/>
        <v>0</v>
      </c>
      <c r="H8" s="40">
        <f t="shared" si="0"/>
        <v>0</v>
      </c>
      <c r="I8" s="40">
        <f t="shared" si="0"/>
        <v>0</v>
      </c>
      <c r="J8" s="40">
        <f t="shared" si="0"/>
        <v>0</v>
      </c>
      <c r="K8" s="40">
        <f t="shared" si="0"/>
        <v>0</v>
      </c>
      <c r="L8" s="40">
        <f t="shared" si="0"/>
        <v>0</v>
      </c>
      <c r="M8" s="28"/>
    </row>
    <row r="9" spans="1:13" s="27" customFormat="1" ht="12" customHeight="1">
      <c r="A9" s="29"/>
      <c r="B9" s="29"/>
      <c r="C9" s="29"/>
      <c r="D9" s="29"/>
      <c r="E9" s="29"/>
      <c r="F9" s="29"/>
      <c r="G9" s="29"/>
      <c r="H9" s="30"/>
      <c r="I9" s="30"/>
      <c r="J9" s="30"/>
      <c r="K9" s="30"/>
      <c r="L9" s="30"/>
      <c r="M9" s="30"/>
    </row>
    <row r="10" spans="1:13" ht="39" customHeight="1">
      <c r="A10" s="23" t="s">
        <v>190</v>
      </c>
      <c r="B10" s="265" t="s">
        <v>44</v>
      </c>
      <c r="C10" s="245" t="s">
        <v>33</v>
      </c>
      <c r="D10" s="245" t="s">
        <v>34</v>
      </c>
      <c r="E10" s="245" t="s">
        <v>35</v>
      </c>
      <c r="F10" s="245" t="s">
        <v>36</v>
      </c>
      <c r="G10" s="245" t="s">
        <v>37</v>
      </c>
      <c r="H10" s="245" t="s">
        <v>38</v>
      </c>
      <c r="I10" s="245" t="s">
        <v>39</v>
      </c>
      <c r="J10" s="245" t="s">
        <v>40</v>
      </c>
      <c r="K10" s="245" t="s">
        <v>41</v>
      </c>
      <c r="L10" s="245" t="s">
        <v>42</v>
      </c>
      <c r="M10" s="28"/>
    </row>
    <row r="11" spans="1:13" ht="21" customHeight="1">
      <c r="A11" s="32" t="s">
        <v>254</v>
      </c>
      <c r="B11" s="37"/>
      <c r="C11" s="178"/>
      <c r="D11" s="178"/>
      <c r="E11" s="178"/>
      <c r="F11" s="178"/>
      <c r="G11" s="178"/>
      <c r="H11" s="178"/>
      <c r="I11" s="178"/>
      <c r="J11" s="178"/>
      <c r="K11" s="178"/>
      <c r="L11" s="178"/>
      <c r="M11" s="28"/>
    </row>
    <row r="12" spans="1:13" ht="21" customHeight="1">
      <c r="A12" s="33" t="s">
        <v>259</v>
      </c>
      <c r="B12" s="38"/>
      <c r="C12" s="178"/>
      <c r="D12" s="178"/>
      <c r="E12" s="178"/>
      <c r="F12" s="178"/>
      <c r="G12" s="178"/>
      <c r="H12" s="178"/>
      <c r="I12" s="178"/>
      <c r="J12" s="178"/>
      <c r="K12" s="178"/>
      <c r="L12" s="178"/>
      <c r="M12" s="28"/>
    </row>
    <row r="13" spans="1:13" ht="21" customHeight="1">
      <c r="A13" s="33" t="s">
        <v>260</v>
      </c>
      <c r="B13" s="38"/>
      <c r="C13" s="178"/>
      <c r="D13" s="178"/>
      <c r="E13" s="178"/>
      <c r="F13" s="178"/>
      <c r="G13" s="178"/>
      <c r="H13" s="178"/>
      <c r="I13" s="178"/>
      <c r="J13" s="178"/>
      <c r="K13" s="178"/>
      <c r="L13" s="178"/>
      <c r="M13" s="28"/>
    </row>
    <row r="14" spans="1:13" ht="21" customHeight="1">
      <c r="A14" s="32" t="s">
        <v>258</v>
      </c>
      <c r="B14" s="38"/>
      <c r="C14" s="178"/>
      <c r="D14" s="178"/>
      <c r="E14" s="178"/>
      <c r="F14" s="178"/>
      <c r="G14" s="178"/>
      <c r="H14" s="178"/>
      <c r="I14" s="178"/>
      <c r="J14" s="178"/>
      <c r="K14" s="178"/>
      <c r="L14" s="178"/>
      <c r="M14" s="28"/>
    </row>
    <row r="15" spans="1:13" ht="24.75" customHeight="1">
      <c r="A15" s="34" t="s">
        <v>256</v>
      </c>
      <c r="B15" s="39"/>
      <c r="C15" s="178"/>
      <c r="D15" s="178"/>
      <c r="E15" s="178"/>
      <c r="F15" s="178"/>
      <c r="G15" s="178"/>
      <c r="H15" s="178"/>
      <c r="I15" s="178"/>
      <c r="J15" s="178"/>
      <c r="K15" s="178"/>
      <c r="L15" s="178"/>
      <c r="M15" s="28"/>
    </row>
    <row r="16" spans="1:13" ht="24.75" customHeight="1">
      <c r="A16" s="34" t="s">
        <v>257</v>
      </c>
      <c r="B16" s="39"/>
      <c r="C16" s="179"/>
      <c r="D16" s="179"/>
      <c r="E16" s="179"/>
      <c r="F16" s="179"/>
      <c r="G16" s="179"/>
      <c r="H16" s="179"/>
      <c r="I16" s="179"/>
      <c r="J16" s="179"/>
      <c r="K16" s="179"/>
      <c r="L16" s="179"/>
      <c r="M16" s="28"/>
    </row>
    <row r="17" spans="1:13" ht="17.25" customHeight="1">
      <c r="A17" s="35" t="s">
        <v>192</v>
      </c>
      <c r="B17" s="110"/>
      <c r="C17" s="40">
        <f>SUM(C11:C14)-SUM(C15:C16)</f>
        <v>0</v>
      </c>
      <c r="D17" s="40">
        <f aca="true" t="shared" si="1" ref="D17:L17">SUM(D11:D14)-SUM(D15:D16)</f>
        <v>0</v>
      </c>
      <c r="E17" s="40">
        <f t="shared" si="1"/>
        <v>0</v>
      </c>
      <c r="F17" s="40">
        <f t="shared" si="1"/>
        <v>0</v>
      </c>
      <c r="G17" s="40">
        <f t="shared" si="1"/>
        <v>0</v>
      </c>
      <c r="H17" s="40">
        <f t="shared" si="1"/>
        <v>0</v>
      </c>
      <c r="I17" s="40">
        <f t="shared" si="1"/>
        <v>0</v>
      </c>
      <c r="J17" s="40">
        <f t="shared" si="1"/>
        <v>0</v>
      </c>
      <c r="K17" s="40">
        <f t="shared" si="1"/>
        <v>0</v>
      </c>
      <c r="L17" s="40">
        <f t="shared" si="1"/>
        <v>0</v>
      </c>
      <c r="M17" s="28"/>
    </row>
    <row r="18" spans="1:13" s="27" customFormat="1" ht="12" customHeight="1">
      <c r="A18" s="29"/>
      <c r="B18" s="29"/>
      <c r="C18" s="29"/>
      <c r="D18" s="29"/>
      <c r="E18" s="29"/>
      <c r="F18" s="29"/>
      <c r="G18" s="29"/>
      <c r="H18" s="30"/>
      <c r="I18" s="30"/>
      <c r="J18" s="30"/>
      <c r="K18" s="30"/>
      <c r="L18" s="30"/>
      <c r="M18" s="30"/>
    </row>
    <row r="19" spans="1:13" ht="31.5" customHeight="1">
      <c r="A19" s="25" t="s">
        <v>193</v>
      </c>
      <c r="B19" s="110"/>
      <c r="C19" s="40">
        <f aca="true" t="shared" si="2" ref="C19:L19">C17-C8</f>
        <v>0</v>
      </c>
      <c r="D19" s="40">
        <f t="shared" si="2"/>
        <v>0</v>
      </c>
      <c r="E19" s="40">
        <f t="shared" si="2"/>
        <v>0</v>
      </c>
      <c r="F19" s="40">
        <f t="shared" si="2"/>
        <v>0</v>
      </c>
      <c r="G19" s="40">
        <f t="shared" si="2"/>
        <v>0</v>
      </c>
      <c r="H19" s="40">
        <f t="shared" si="2"/>
        <v>0</v>
      </c>
      <c r="I19" s="40">
        <f t="shared" si="2"/>
        <v>0</v>
      </c>
      <c r="J19" s="40">
        <f t="shared" si="2"/>
        <v>0</v>
      </c>
      <c r="K19" s="40">
        <f t="shared" si="2"/>
        <v>0</v>
      </c>
      <c r="L19" s="40">
        <f t="shared" si="2"/>
        <v>0</v>
      </c>
      <c r="M19" s="28"/>
    </row>
    <row r="20" spans="1:13" s="27" customFormat="1" ht="12" customHeight="1">
      <c r="A20" s="29"/>
      <c r="B20" s="29"/>
      <c r="C20" s="29"/>
      <c r="D20" s="29"/>
      <c r="E20" s="29"/>
      <c r="F20" s="29"/>
      <c r="G20" s="29"/>
      <c r="H20" s="30"/>
      <c r="I20" s="30"/>
      <c r="J20" s="30"/>
      <c r="K20" s="30"/>
      <c r="L20" s="30"/>
      <c r="M20" s="30"/>
    </row>
    <row r="21" spans="1:13" ht="31.5" customHeight="1">
      <c r="A21" s="25" t="s">
        <v>194</v>
      </c>
      <c r="B21" s="110"/>
      <c r="C21" s="40">
        <f>C19</f>
        <v>0</v>
      </c>
      <c r="D21" s="40">
        <f>D19-C19</f>
        <v>0</v>
      </c>
      <c r="E21" s="40">
        <f aca="true" t="shared" si="3" ref="E21:K21">E19-D19</f>
        <v>0</v>
      </c>
      <c r="F21" s="40">
        <f t="shared" si="3"/>
        <v>0</v>
      </c>
      <c r="G21" s="40">
        <f t="shared" si="3"/>
        <v>0</v>
      </c>
      <c r="H21" s="40">
        <f t="shared" si="3"/>
        <v>0</v>
      </c>
      <c r="I21" s="40">
        <f t="shared" si="3"/>
        <v>0</v>
      </c>
      <c r="J21" s="40">
        <f t="shared" si="3"/>
        <v>0</v>
      </c>
      <c r="K21" s="40">
        <f t="shared" si="3"/>
        <v>0</v>
      </c>
      <c r="L21" s="40">
        <f>L19-K19</f>
        <v>0</v>
      </c>
      <c r="M21" s="28"/>
    </row>
    <row r="22" spans="1:13" s="27" customFormat="1" ht="12" customHeight="1">
      <c r="A22" s="29"/>
      <c r="B22" s="29"/>
      <c r="C22" s="29"/>
      <c r="D22" s="29"/>
      <c r="E22" s="29"/>
      <c r="F22" s="29"/>
      <c r="G22" s="29"/>
      <c r="H22" s="30"/>
      <c r="I22" s="30"/>
      <c r="J22" s="30"/>
      <c r="K22" s="30"/>
      <c r="L22" s="30"/>
      <c r="M22" s="30"/>
    </row>
    <row r="23" spans="1:13" ht="15.75" customHeight="1">
      <c r="A23" s="96" t="s">
        <v>144</v>
      </c>
      <c r="B23" s="31"/>
      <c r="C23" s="31"/>
      <c r="D23" s="31"/>
      <c r="E23" s="31"/>
      <c r="F23" s="31"/>
      <c r="G23" s="31"/>
      <c r="H23" s="28"/>
      <c r="I23" s="28"/>
      <c r="J23" s="28"/>
      <c r="K23" s="28"/>
      <c r="L23" s="28"/>
      <c r="M23" s="28"/>
    </row>
    <row r="24" spans="1:13" ht="16.5" customHeight="1">
      <c r="A24" s="96"/>
      <c r="B24" s="102" t="s">
        <v>6</v>
      </c>
      <c r="C24" s="266" t="s">
        <v>33</v>
      </c>
      <c r="D24" s="266" t="s">
        <v>34</v>
      </c>
      <c r="E24" s="266" t="s">
        <v>35</v>
      </c>
      <c r="F24" s="266" t="s">
        <v>36</v>
      </c>
      <c r="G24" s="266" t="s">
        <v>37</v>
      </c>
      <c r="H24" s="266" t="s">
        <v>38</v>
      </c>
      <c r="I24" s="266" t="s">
        <v>39</v>
      </c>
      <c r="J24" s="266" t="s">
        <v>40</v>
      </c>
      <c r="K24" s="266" t="s">
        <v>41</v>
      </c>
      <c r="L24" s="266" t="s">
        <v>42</v>
      </c>
      <c r="M24" s="28"/>
    </row>
    <row r="25" spans="1:13" ht="29.25" customHeight="1">
      <c r="A25" s="186" t="s">
        <v>3</v>
      </c>
      <c r="B25" s="123">
        <v>1</v>
      </c>
      <c r="C25" s="145">
        <f>C17</f>
        <v>0</v>
      </c>
      <c r="D25" s="145">
        <f aca="true" t="shared" si="4" ref="D25:L25">D17</f>
        <v>0</v>
      </c>
      <c r="E25" s="145">
        <f t="shared" si="4"/>
        <v>0</v>
      </c>
      <c r="F25" s="145">
        <f t="shared" si="4"/>
        <v>0</v>
      </c>
      <c r="G25" s="145">
        <f t="shared" si="4"/>
        <v>0</v>
      </c>
      <c r="H25" s="145">
        <f t="shared" si="4"/>
        <v>0</v>
      </c>
      <c r="I25" s="145">
        <f t="shared" si="4"/>
        <v>0</v>
      </c>
      <c r="J25" s="145">
        <f t="shared" si="4"/>
        <v>0</v>
      </c>
      <c r="K25" s="145">
        <f t="shared" si="4"/>
        <v>0</v>
      </c>
      <c r="L25" s="145">
        <f t="shared" si="4"/>
        <v>0</v>
      </c>
      <c r="M25" s="28"/>
    </row>
    <row r="26" spans="1:13" ht="18" customHeight="1">
      <c r="A26" s="101" t="s">
        <v>95</v>
      </c>
      <c r="B26" s="98"/>
      <c r="C26" s="97">
        <f>$B$26*C25</f>
        <v>0</v>
      </c>
      <c r="D26" s="97">
        <f aca="true" t="shared" si="5" ref="D26:L26">$B$26*D25</f>
        <v>0</v>
      </c>
      <c r="E26" s="97">
        <f t="shared" si="5"/>
        <v>0</v>
      </c>
      <c r="F26" s="97">
        <f t="shared" si="5"/>
        <v>0</v>
      </c>
      <c r="G26" s="97">
        <f t="shared" si="5"/>
        <v>0</v>
      </c>
      <c r="H26" s="97">
        <f t="shared" si="5"/>
        <v>0</v>
      </c>
      <c r="I26" s="97">
        <f t="shared" si="5"/>
        <v>0</v>
      </c>
      <c r="J26" s="97">
        <f t="shared" si="5"/>
        <v>0</v>
      </c>
      <c r="K26" s="97">
        <f t="shared" si="5"/>
        <v>0</v>
      </c>
      <c r="L26" s="97">
        <f t="shared" si="5"/>
        <v>0</v>
      </c>
      <c r="M26" s="28"/>
    </row>
    <row r="27" spans="1:13" ht="18" customHeight="1">
      <c r="A27" s="101" t="s">
        <v>138</v>
      </c>
      <c r="B27" s="98"/>
      <c r="C27" s="97">
        <f>$B$27*C25</f>
        <v>0</v>
      </c>
      <c r="D27" s="97">
        <f aca="true" t="shared" si="6" ref="D27:L27">$B$27*D25</f>
        <v>0</v>
      </c>
      <c r="E27" s="97">
        <f t="shared" si="6"/>
        <v>0</v>
      </c>
      <c r="F27" s="97">
        <f t="shared" si="6"/>
        <v>0</v>
      </c>
      <c r="G27" s="97">
        <f t="shared" si="6"/>
        <v>0</v>
      </c>
      <c r="H27" s="97">
        <f t="shared" si="6"/>
        <v>0</v>
      </c>
      <c r="I27" s="97">
        <f t="shared" si="6"/>
        <v>0</v>
      </c>
      <c r="J27" s="97">
        <f t="shared" si="6"/>
        <v>0</v>
      </c>
      <c r="K27" s="97">
        <f t="shared" si="6"/>
        <v>0</v>
      </c>
      <c r="L27" s="97">
        <f t="shared" si="6"/>
        <v>0</v>
      </c>
      <c r="M27" s="28"/>
    </row>
    <row r="28" spans="1:13" ht="18" customHeight="1">
      <c r="A28" s="99" t="s">
        <v>43</v>
      </c>
      <c r="B28" s="100"/>
      <c r="C28" s="441"/>
      <c r="D28" s="442"/>
      <c r="E28" s="442"/>
      <c r="F28" s="442"/>
      <c r="G28" s="442"/>
      <c r="H28" s="442"/>
      <c r="I28" s="442"/>
      <c r="J28" s="442"/>
      <c r="K28" s="442"/>
      <c r="L28" s="443"/>
      <c r="M28" s="28"/>
    </row>
    <row r="29" spans="1:13" ht="18" customHeight="1">
      <c r="A29" s="99" t="s">
        <v>94</v>
      </c>
      <c r="B29" s="123"/>
      <c r="C29" s="146">
        <f>$B$28*C27</f>
        <v>0</v>
      </c>
      <c r="D29" s="146">
        <f aca="true" t="shared" si="7" ref="D29:L29">$B$28*D27</f>
        <v>0</v>
      </c>
      <c r="E29" s="146">
        <f t="shared" si="7"/>
        <v>0</v>
      </c>
      <c r="F29" s="146">
        <f t="shared" si="7"/>
        <v>0</v>
      </c>
      <c r="G29" s="146">
        <f t="shared" si="7"/>
        <v>0</v>
      </c>
      <c r="H29" s="146">
        <f t="shared" si="7"/>
        <v>0</v>
      </c>
      <c r="I29" s="146">
        <f t="shared" si="7"/>
        <v>0</v>
      </c>
      <c r="J29" s="146">
        <f t="shared" si="7"/>
        <v>0</v>
      </c>
      <c r="K29" s="146">
        <f t="shared" si="7"/>
        <v>0</v>
      </c>
      <c r="L29" s="146">
        <f t="shared" si="7"/>
        <v>0</v>
      </c>
      <c r="M29" s="28"/>
    </row>
    <row r="30" spans="1:13" s="27" customFormat="1" ht="12" customHeight="1">
      <c r="A30" s="29"/>
      <c r="B30" s="29"/>
      <c r="C30" s="29"/>
      <c r="D30" s="29"/>
      <c r="E30" s="29"/>
      <c r="F30" s="29"/>
      <c r="G30" s="29"/>
      <c r="H30" s="30"/>
      <c r="I30" s="30"/>
      <c r="J30" s="30"/>
      <c r="K30" s="30"/>
      <c r="L30" s="30"/>
      <c r="M30" s="30"/>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C29:L29 C8:L8 C17:L17 C26:L2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showGridLines="0" zoomScalePageLayoutView="0" workbookViewId="0" topLeftCell="A56">
      <selection activeCell="G71" sqref="G71"/>
    </sheetView>
  </sheetViews>
  <sheetFormatPr defaultColWidth="9.00390625" defaultRowHeight="12.75"/>
  <cols>
    <col min="1" max="1" width="18.875" style="41" customWidth="1"/>
    <col min="2" max="5" width="18.00390625" style="41" customWidth="1"/>
    <col min="6" max="11" width="16.25390625" style="41" customWidth="1"/>
    <col min="12" max="16384" width="9.125" style="41" customWidth="1"/>
  </cols>
  <sheetData>
    <row r="1" spans="1:5" ht="45" customHeight="1">
      <c r="A1" s="451" t="s">
        <v>347</v>
      </c>
      <c r="B1" s="452"/>
      <c r="C1" s="452"/>
      <c r="D1" s="452"/>
      <c r="E1" s="453"/>
    </row>
    <row r="2" ht="13.5" customHeight="1"/>
    <row r="3" spans="1:4" ht="24" customHeight="1">
      <c r="A3" s="444" t="s">
        <v>341</v>
      </c>
      <c r="B3" s="445"/>
      <c r="C3" s="445"/>
      <c r="D3" s="42"/>
    </row>
    <row r="4" ht="13.5" customHeight="1"/>
    <row r="5" spans="1:5" ht="20.25" customHeight="1">
      <c r="A5" s="446" t="s">
        <v>384</v>
      </c>
      <c r="B5" s="447"/>
      <c r="C5" s="447"/>
      <c r="D5" s="447"/>
      <c r="E5" s="447"/>
    </row>
    <row r="6" spans="1:5" ht="20.25" customHeight="1">
      <c r="A6" s="448" t="s">
        <v>185</v>
      </c>
      <c r="B6" s="449"/>
      <c r="C6" s="449"/>
      <c r="D6" s="449"/>
      <c r="E6" s="450"/>
    </row>
    <row r="7" spans="1:5" ht="18.75" customHeight="1">
      <c r="A7" s="444" t="s">
        <v>45</v>
      </c>
      <c r="B7" s="445"/>
      <c r="C7" s="445"/>
      <c r="D7" s="48">
        <f>D3</f>
        <v>0</v>
      </c>
      <c r="E7" s="42"/>
    </row>
    <row r="8" spans="1:5" ht="18.75" customHeight="1">
      <c r="A8" s="444" t="s">
        <v>308</v>
      </c>
      <c r="B8" s="445"/>
      <c r="C8" s="445"/>
      <c r="D8" s="43">
        <v>0</v>
      </c>
      <c r="E8" s="44"/>
    </row>
    <row r="9" spans="1:5" ht="18.75" customHeight="1">
      <c r="A9" s="444" t="s">
        <v>309</v>
      </c>
      <c r="B9" s="445"/>
      <c r="C9" s="445"/>
      <c r="D9" s="45"/>
      <c r="E9" s="44" t="s">
        <v>120</v>
      </c>
    </row>
    <row r="10" spans="1:5" ht="18.75" customHeight="1">
      <c r="A10" s="444" t="s">
        <v>121</v>
      </c>
      <c r="B10" s="445"/>
      <c r="C10" s="445"/>
      <c r="D10" s="112"/>
      <c r="E10" s="113"/>
    </row>
    <row r="11" spans="1:5" ht="18.75" customHeight="1">
      <c r="A11" s="444" t="s">
        <v>48</v>
      </c>
      <c r="B11" s="445"/>
      <c r="C11" s="445"/>
      <c r="D11" s="46"/>
      <c r="E11" s="44" t="s">
        <v>120</v>
      </c>
    </row>
    <row r="12" spans="1:5" ht="22.5" customHeight="1">
      <c r="A12" s="444" t="s">
        <v>102</v>
      </c>
      <c r="B12" s="445"/>
      <c r="C12" s="445"/>
      <c r="D12" s="46"/>
      <c r="E12" s="44"/>
    </row>
    <row r="13" spans="1:7" ht="32.25" customHeight="1">
      <c r="A13" s="444" t="s">
        <v>49</v>
      </c>
      <c r="B13" s="445"/>
      <c r="C13" s="445"/>
      <c r="D13" s="46"/>
      <c r="E13" s="47"/>
      <c r="G13" s="41" t="s">
        <v>50</v>
      </c>
    </row>
    <row r="14" spans="1:5" ht="17.25" customHeight="1">
      <c r="A14" s="444" t="s">
        <v>51</v>
      </c>
      <c r="B14" s="445"/>
      <c r="C14" s="445"/>
      <c r="D14" s="48" t="e">
        <f>-PMT(D8/D10,(D9-D11)*D10,D7+D12,0,0)</f>
        <v>#DIV/0!</v>
      </c>
      <c r="E14" s="44"/>
    </row>
    <row r="15" ht="6" customHeight="1"/>
    <row r="16" spans="1:5" ht="24" customHeight="1">
      <c r="A16" s="127" t="s">
        <v>103</v>
      </c>
      <c r="B16" s="128" t="s">
        <v>52</v>
      </c>
      <c r="C16" s="128" t="s">
        <v>53</v>
      </c>
      <c r="D16" s="128" t="s">
        <v>184</v>
      </c>
      <c r="E16" s="127" t="s">
        <v>54</v>
      </c>
    </row>
    <row r="17" spans="1:5" ht="25.5" customHeight="1">
      <c r="A17" s="114" t="s">
        <v>146</v>
      </c>
      <c r="B17" s="129"/>
      <c r="C17" s="129"/>
      <c r="D17" s="129"/>
      <c r="E17" s="129">
        <f>D7+D12</f>
        <v>0</v>
      </c>
    </row>
    <row r="18" spans="1:5" ht="18" customHeight="1">
      <c r="A18" s="50" t="s">
        <v>105</v>
      </c>
      <c r="B18" s="51" t="e">
        <f>E17*$D$8/$D$10</f>
        <v>#DIV/0!</v>
      </c>
      <c r="C18" s="51" t="e">
        <f aca="true" t="shared" si="0" ref="C18:C31">D18-B18</f>
        <v>#DIV/0!</v>
      </c>
      <c r="D18" s="51" t="e">
        <f aca="true" t="shared" si="1" ref="D18:D32">$D$14</f>
        <v>#DIV/0!</v>
      </c>
      <c r="E18" s="51" t="e">
        <f aca="true" t="shared" si="2" ref="E18:E31">E17-C18</f>
        <v>#DIV/0!</v>
      </c>
    </row>
    <row r="19" spans="1:5" ht="18" customHeight="1">
      <c r="A19" s="50" t="s">
        <v>106</v>
      </c>
      <c r="B19" s="51" t="e">
        <f aca="true" t="shared" si="3" ref="B19:B31">E18*$D$8/$D$10</f>
        <v>#DIV/0!</v>
      </c>
      <c r="C19" s="51" t="e">
        <f t="shared" si="0"/>
        <v>#DIV/0!</v>
      </c>
      <c r="D19" s="51" t="e">
        <f t="shared" si="1"/>
        <v>#DIV/0!</v>
      </c>
      <c r="E19" s="51" t="e">
        <f t="shared" si="2"/>
        <v>#DIV/0!</v>
      </c>
    </row>
    <row r="20" spans="1:5" ht="18" customHeight="1">
      <c r="A20" s="50" t="s">
        <v>107</v>
      </c>
      <c r="B20" s="51" t="e">
        <f t="shared" si="3"/>
        <v>#DIV/0!</v>
      </c>
      <c r="C20" s="51" t="e">
        <f t="shared" si="0"/>
        <v>#DIV/0!</v>
      </c>
      <c r="D20" s="51" t="e">
        <f t="shared" si="1"/>
        <v>#DIV/0!</v>
      </c>
      <c r="E20" s="51" t="e">
        <f t="shared" si="2"/>
        <v>#DIV/0!</v>
      </c>
    </row>
    <row r="21" spans="1:5" ht="18" customHeight="1">
      <c r="A21" s="50" t="s">
        <v>108</v>
      </c>
      <c r="B21" s="51" t="e">
        <f t="shared" si="3"/>
        <v>#DIV/0!</v>
      </c>
      <c r="C21" s="51" t="e">
        <f t="shared" si="0"/>
        <v>#DIV/0!</v>
      </c>
      <c r="D21" s="51" t="e">
        <f t="shared" si="1"/>
        <v>#DIV/0!</v>
      </c>
      <c r="E21" s="51" t="e">
        <f t="shared" si="2"/>
        <v>#DIV/0!</v>
      </c>
    </row>
    <row r="22" spans="1:5" ht="18" customHeight="1">
      <c r="A22" s="50" t="s">
        <v>109</v>
      </c>
      <c r="B22" s="51" t="e">
        <f t="shared" si="3"/>
        <v>#DIV/0!</v>
      </c>
      <c r="C22" s="51" t="e">
        <f t="shared" si="0"/>
        <v>#DIV/0!</v>
      </c>
      <c r="D22" s="51" t="e">
        <f t="shared" si="1"/>
        <v>#DIV/0!</v>
      </c>
      <c r="E22" s="51" t="e">
        <f t="shared" si="2"/>
        <v>#DIV/0!</v>
      </c>
    </row>
    <row r="23" spans="1:5" ht="18" customHeight="1">
      <c r="A23" s="50" t="s">
        <v>110</v>
      </c>
      <c r="B23" s="51" t="e">
        <f t="shared" si="3"/>
        <v>#DIV/0!</v>
      </c>
      <c r="C23" s="51" t="e">
        <f t="shared" si="0"/>
        <v>#DIV/0!</v>
      </c>
      <c r="D23" s="51" t="e">
        <f t="shared" si="1"/>
        <v>#DIV/0!</v>
      </c>
      <c r="E23" s="51" t="e">
        <f t="shared" si="2"/>
        <v>#DIV/0!</v>
      </c>
    </row>
    <row r="24" spans="1:5" ht="18" customHeight="1">
      <c r="A24" s="50" t="s">
        <v>111</v>
      </c>
      <c r="B24" s="51" t="e">
        <f t="shared" si="3"/>
        <v>#DIV/0!</v>
      </c>
      <c r="C24" s="51" t="e">
        <f t="shared" si="0"/>
        <v>#DIV/0!</v>
      </c>
      <c r="D24" s="51" t="e">
        <f t="shared" si="1"/>
        <v>#DIV/0!</v>
      </c>
      <c r="E24" s="51" t="e">
        <f t="shared" si="2"/>
        <v>#DIV/0!</v>
      </c>
    </row>
    <row r="25" spans="1:5" ht="18" customHeight="1">
      <c r="A25" s="50" t="s">
        <v>112</v>
      </c>
      <c r="B25" s="51" t="e">
        <f t="shared" si="3"/>
        <v>#DIV/0!</v>
      </c>
      <c r="C25" s="51" t="e">
        <f t="shared" si="0"/>
        <v>#DIV/0!</v>
      </c>
      <c r="D25" s="51" t="e">
        <f t="shared" si="1"/>
        <v>#DIV/0!</v>
      </c>
      <c r="E25" s="51" t="e">
        <f t="shared" si="2"/>
        <v>#DIV/0!</v>
      </c>
    </row>
    <row r="26" spans="1:5" ht="18" customHeight="1">
      <c r="A26" s="50" t="s">
        <v>113</v>
      </c>
      <c r="B26" s="51" t="e">
        <f t="shared" si="3"/>
        <v>#DIV/0!</v>
      </c>
      <c r="C26" s="51" t="e">
        <f t="shared" si="0"/>
        <v>#DIV/0!</v>
      </c>
      <c r="D26" s="51" t="e">
        <f t="shared" si="1"/>
        <v>#DIV/0!</v>
      </c>
      <c r="E26" s="51" t="e">
        <f t="shared" si="2"/>
        <v>#DIV/0!</v>
      </c>
    </row>
    <row r="27" spans="1:5" ht="18" customHeight="1">
      <c r="A27" s="50" t="s">
        <v>114</v>
      </c>
      <c r="B27" s="51" t="e">
        <f t="shared" si="3"/>
        <v>#DIV/0!</v>
      </c>
      <c r="C27" s="51" t="e">
        <f t="shared" si="0"/>
        <v>#DIV/0!</v>
      </c>
      <c r="D27" s="51" t="e">
        <f t="shared" si="1"/>
        <v>#DIV/0!</v>
      </c>
      <c r="E27" s="51" t="e">
        <f t="shared" si="2"/>
        <v>#DIV/0!</v>
      </c>
    </row>
    <row r="28" spans="1:5" ht="18" customHeight="1">
      <c r="A28" s="50" t="s">
        <v>115</v>
      </c>
      <c r="B28" s="51" t="e">
        <f t="shared" si="3"/>
        <v>#DIV/0!</v>
      </c>
      <c r="C28" s="51" t="e">
        <f t="shared" si="0"/>
        <v>#DIV/0!</v>
      </c>
      <c r="D28" s="51" t="e">
        <f t="shared" si="1"/>
        <v>#DIV/0!</v>
      </c>
      <c r="E28" s="51" t="e">
        <f t="shared" si="2"/>
        <v>#DIV/0!</v>
      </c>
    </row>
    <row r="29" spans="1:5" ht="18" customHeight="1">
      <c r="A29" s="50" t="s">
        <v>116</v>
      </c>
      <c r="B29" s="51" t="e">
        <f t="shared" si="3"/>
        <v>#DIV/0!</v>
      </c>
      <c r="C29" s="51" t="e">
        <f t="shared" si="0"/>
        <v>#DIV/0!</v>
      </c>
      <c r="D29" s="51" t="e">
        <f t="shared" si="1"/>
        <v>#DIV/0!</v>
      </c>
      <c r="E29" s="51" t="e">
        <f t="shared" si="2"/>
        <v>#DIV/0!</v>
      </c>
    </row>
    <row r="30" spans="1:5" ht="18" customHeight="1">
      <c r="A30" s="50" t="s">
        <v>117</v>
      </c>
      <c r="B30" s="51" t="e">
        <f t="shared" si="3"/>
        <v>#DIV/0!</v>
      </c>
      <c r="C30" s="51" t="e">
        <f t="shared" si="0"/>
        <v>#DIV/0!</v>
      </c>
      <c r="D30" s="51" t="e">
        <f t="shared" si="1"/>
        <v>#DIV/0!</v>
      </c>
      <c r="E30" s="51" t="e">
        <f t="shared" si="2"/>
        <v>#DIV/0!</v>
      </c>
    </row>
    <row r="31" spans="1:5" ht="18" customHeight="1">
      <c r="A31" s="50" t="s">
        <v>118</v>
      </c>
      <c r="B31" s="51" t="e">
        <f t="shared" si="3"/>
        <v>#DIV/0!</v>
      </c>
      <c r="C31" s="51" t="e">
        <f t="shared" si="0"/>
        <v>#DIV/0!</v>
      </c>
      <c r="D31" s="51" t="e">
        <f t="shared" si="1"/>
        <v>#DIV/0!</v>
      </c>
      <c r="E31" s="51" t="e">
        <f t="shared" si="2"/>
        <v>#DIV/0!</v>
      </c>
    </row>
    <row r="32" spans="1:5" ht="18" customHeight="1">
      <c r="A32" s="50" t="s">
        <v>119</v>
      </c>
      <c r="B32" s="51" t="e">
        <f>E31*$D$8/$D$10</f>
        <v>#DIV/0!</v>
      </c>
      <c r="C32" s="51" t="e">
        <f>D32-B32</f>
        <v>#DIV/0!</v>
      </c>
      <c r="D32" s="51" t="e">
        <f t="shared" si="1"/>
        <v>#DIV/0!</v>
      </c>
      <c r="E32" s="51" t="e">
        <f>E31-C32</f>
        <v>#DIV/0!</v>
      </c>
    </row>
    <row r="33" spans="1:5" ht="16.5" customHeight="1">
      <c r="A33" s="50"/>
      <c r="B33" s="51"/>
      <c r="C33" s="51"/>
      <c r="D33" s="51"/>
      <c r="E33" s="51"/>
    </row>
    <row r="34" spans="1:5" ht="14.25" customHeight="1">
      <c r="A34" s="50"/>
      <c r="B34" s="51"/>
      <c r="C34" s="51"/>
      <c r="D34" s="51"/>
      <c r="E34" s="51"/>
    </row>
    <row r="35" spans="1:5" ht="15" customHeight="1">
      <c r="A35" s="50"/>
      <c r="B35" s="51"/>
      <c r="C35" s="51"/>
      <c r="D35" s="51"/>
      <c r="E35" s="51"/>
    </row>
    <row r="36" spans="1:5" ht="19.5" customHeight="1">
      <c r="A36" s="50"/>
      <c r="B36" s="51"/>
      <c r="C36" s="51"/>
      <c r="D36" s="51"/>
      <c r="E36" s="51"/>
    </row>
    <row r="37" ht="18.75" customHeight="1"/>
    <row r="38" spans="1:5" ht="20.25" customHeight="1">
      <c r="A38" s="446" t="s">
        <v>384</v>
      </c>
      <c r="B38" s="447"/>
      <c r="C38" s="447"/>
      <c r="D38" s="447"/>
      <c r="E38" s="447"/>
    </row>
    <row r="39" spans="1:5" ht="20.25" customHeight="1">
      <c r="A39" s="448" t="s">
        <v>122</v>
      </c>
      <c r="B39" s="449"/>
      <c r="C39" s="449"/>
      <c r="D39" s="449"/>
      <c r="E39" s="450"/>
    </row>
    <row r="40" spans="1:5" ht="18.75" customHeight="1">
      <c r="A40" s="444" t="s">
        <v>45</v>
      </c>
      <c r="B40" s="445"/>
      <c r="C40" s="445"/>
      <c r="D40" s="48">
        <f>D7</f>
        <v>0</v>
      </c>
      <c r="E40" s="42"/>
    </row>
    <row r="41" spans="1:5" ht="18.75" customHeight="1">
      <c r="A41" s="444" t="s">
        <v>46</v>
      </c>
      <c r="B41" s="445"/>
      <c r="C41" s="445"/>
      <c r="D41" s="43">
        <v>0</v>
      </c>
      <c r="E41" s="44"/>
    </row>
    <row r="42" spans="1:5" ht="18.75" customHeight="1">
      <c r="A42" s="444" t="s">
        <v>47</v>
      </c>
      <c r="B42" s="445"/>
      <c r="C42" s="445"/>
      <c r="D42" s="45"/>
      <c r="E42" s="44" t="s">
        <v>120</v>
      </c>
    </row>
    <row r="43" spans="1:5" ht="18.75" customHeight="1">
      <c r="A43" s="444" t="s">
        <v>121</v>
      </c>
      <c r="B43" s="445"/>
      <c r="C43" s="445"/>
      <c r="D43" s="112"/>
      <c r="E43" s="113"/>
    </row>
    <row r="44" spans="1:5" ht="18.75" customHeight="1">
      <c r="A44" s="444" t="s">
        <v>48</v>
      </c>
      <c r="B44" s="445"/>
      <c r="C44" s="445"/>
      <c r="D44" s="46"/>
      <c r="E44" s="44" t="s">
        <v>120</v>
      </c>
    </row>
    <row r="45" spans="1:5" ht="22.5" customHeight="1">
      <c r="A45" s="444" t="s">
        <v>102</v>
      </c>
      <c r="B45" s="445"/>
      <c r="C45" s="445"/>
      <c r="D45" s="46"/>
      <c r="E45" s="44"/>
    </row>
    <row r="46" spans="1:5" ht="32.25" customHeight="1">
      <c r="A46" s="444" t="s">
        <v>49</v>
      </c>
      <c r="B46" s="445"/>
      <c r="C46" s="445"/>
      <c r="D46" s="46"/>
      <c r="E46" s="47"/>
    </row>
    <row r="47" spans="1:5" ht="17.25" customHeight="1">
      <c r="A47" s="444" t="s">
        <v>123</v>
      </c>
      <c r="B47" s="445"/>
      <c r="C47" s="445"/>
      <c r="D47" s="48" t="e">
        <f>(D40+D45)/((D42-D44)*D43)</f>
        <v>#DIV/0!</v>
      </c>
      <c r="E47" s="44"/>
    </row>
    <row r="48" ht="6" customHeight="1"/>
    <row r="49" spans="1:5" ht="27.75" customHeight="1">
      <c r="A49" s="49" t="s">
        <v>103</v>
      </c>
      <c r="B49" s="45" t="s">
        <v>52</v>
      </c>
      <c r="C49" s="45" t="s">
        <v>53</v>
      </c>
      <c r="D49" s="128" t="s">
        <v>184</v>
      </c>
      <c r="E49" s="127" t="s">
        <v>54</v>
      </c>
    </row>
    <row r="50" spans="1:5" ht="27.75" customHeight="1">
      <c r="A50" s="114" t="s">
        <v>104</v>
      </c>
      <c r="B50" s="51"/>
      <c r="C50" s="51"/>
      <c r="D50" s="51"/>
      <c r="E50" s="51">
        <f>D40+D45</f>
        <v>0</v>
      </c>
    </row>
    <row r="51" spans="1:5" ht="18" customHeight="1">
      <c r="A51" s="50" t="s">
        <v>105</v>
      </c>
      <c r="B51" s="51" t="e">
        <f>E50*$D$41/$D$43</f>
        <v>#DIV/0!</v>
      </c>
      <c r="C51" s="51" t="e">
        <f aca="true" t="shared" si="4" ref="C51:C65">$D$47</f>
        <v>#DIV/0!</v>
      </c>
      <c r="D51" s="51" t="e">
        <f>B51+C51</f>
        <v>#DIV/0!</v>
      </c>
      <c r="E51" s="51" t="e">
        <f aca="true" t="shared" si="5" ref="E51:E65">E50-C51</f>
        <v>#DIV/0!</v>
      </c>
    </row>
    <row r="52" spans="1:5" ht="18" customHeight="1">
      <c r="A52" s="50" t="s">
        <v>106</v>
      </c>
      <c r="B52" s="51" t="e">
        <f aca="true" t="shared" si="6" ref="B52:B65">E51*$D$41/$D$43</f>
        <v>#DIV/0!</v>
      </c>
      <c r="C52" s="51" t="e">
        <f t="shared" si="4"/>
        <v>#DIV/0!</v>
      </c>
      <c r="D52" s="51" t="e">
        <f aca="true" t="shared" si="7" ref="D52:D65">B52+C52</f>
        <v>#DIV/0!</v>
      </c>
      <c r="E52" s="51" t="e">
        <f t="shared" si="5"/>
        <v>#DIV/0!</v>
      </c>
    </row>
    <row r="53" spans="1:5" ht="18" customHeight="1">
      <c r="A53" s="50" t="s">
        <v>107</v>
      </c>
      <c r="B53" s="51" t="e">
        <f t="shared" si="6"/>
        <v>#DIV/0!</v>
      </c>
      <c r="C53" s="51" t="e">
        <f t="shared" si="4"/>
        <v>#DIV/0!</v>
      </c>
      <c r="D53" s="51" t="e">
        <f t="shared" si="7"/>
        <v>#DIV/0!</v>
      </c>
      <c r="E53" s="51" t="e">
        <f t="shared" si="5"/>
        <v>#DIV/0!</v>
      </c>
    </row>
    <row r="54" spans="1:5" ht="18" customHeight="1">
      <c r="A54" s="50" t="s">
        <v>108</v>
      </c>
      <c r="B54" s="51" t="e">
        <f t="shared" si="6"/>
        <v>#DIV/0!</v>
      </c>
      <c r="C54" s="51" t="e">
        <f t="shared" si="4"/>
        <v>#DIV/0!</v>
      </c>
      <c r="D54" s="51" t="e">
        <f t="shared" si="7"/>
        <v>#DIV/0!</v>
      </c>
      <c r="E54" s="51" t="e">
        <f t="shared" si="5"/>
        <v>#DIV/0!</v>
      </c>
    </row>
    <row r="55" spans="1:5" ht="18" customHeight="1">
      <c r="A55" s="50" t="s">
        <v>109</v>
      </c>
      <c r="B55" s="51" t="e">
        <f t="shared" si="6"/>
        <v>#DIV/0!</v>
      </c>
      <c r="C55" s="51" t="e">
        <f t="shared" si="4"/>
        <v>#DIV/0!</v>
      </c>
      <c r="D55" s="51" t="e">
        <f t="shared" si="7"/>
        <v>#DIV/0!</v>
      </c>
      <c r="E55" s="51" t="e">
        <f t="shared" si="5"/>
        <v>#DIV/0!</v>
      </c>
    </row>
    <row r="56" spans="1:5" ht="18" customHeight="1">
      <c r="A56" s="50" t="s">
        <v>110</v>
      </c>
      <c r="B56" s="51" t="e">
        <f t="shared" si="6"/>
        <v>#DIV/0!</v>
      </c>
      <c r="C56" s="51" t="e">
        <f t="shared" si="4"/>
        <v>#DIV/0!</v>
      </c>
      <c r="D56" s="51" t="e">
        <f t="shared" si="7"/>
        <v>#DIV/0!</v>
      </c>
      <c r="E56" s="51" t="e">
        <f t="shared" si="5"/>
        <v>#DIV/0!</v>
      </c>
    </row>
    <row r="57" spans="1:5" ht="18" customHeight="1">
      <c r="A57" s="50" t="s">
        <v>111</v>
      </c>
      <c r="B57" s="51" t="e">
        <f t="shared" si="6"/>
        <v>#DIV/0!</v>
      </c>
      <c r="C57" s="51" t="e">
        <f t="shared" si="4"/>
        <v>#DIV/0!</v>
      </c>
      <c r="D57" s="51" t="e">
        <f t="shared" si="7"/>
        <v>#DIV/0!</v>
      </c>
      <c r="E57" s="51" t="e">
        <f t="shared" si="5"/>
        <v>#DIV/0!</v>
      </c>
    </row>
    <row r="58" spans="1:5" ht="18" customHeight="1">
      <c r="A58" s="50" t="s">
        <v>112</v>
      </c>
      <c r="B58" s="51" t="e">
        <f t="shared" si="6"/>
        <v>#DIV/0!</v>
      </c>
      <c r="C58" s="51" t="e">
        <f t="shared" si="4"/>
        <v>#DIV/0!</v>
      </c>
      <c r="D58" s="51" t="e">
        <f t="shared" si="7"/>
        <v>#DIV/0!</v>
      </c>
      <c r="E58" s="51" t="e">
        <f t="shared" si="5"/>
        <v>#DIV/0!</v>
      </c>
    </row>
    <row r="59" spans="1:5" ht="18" customHeight="1">
      <c r="A59" s="50" t="s">
        <v>113</v>
      </c>
      <c r="B59" s="51" t="e">
        <f t="shared" si="6"/>
        <v>#DIV/0!</v>
      </c>
      <c r="C59" s="51" t="e">
        <f t="shared" si="4"/>
        <v>#DIV/0!</v>
      </c>
      <c r="D59" s="51" t="e">
        <f t="shared" si="7"/>
        <v>#DIV/0!</v>
      </c>
      <c r="E59" s="51" t="e">
        <f t="shared" si="5"/>
        <v>#DIV/0!</v>
      </c>
    </row>
    <row r="60" spans="1:5" ht="18" customHeight="1">
      <c r="A60" s="50" t="s">
        <v>114</v>
      </c>
      <c r="B60" s="51" t="e">
        <f t="shared" si="6"/>
        <v>#DIV/0!</v>
      </c>
      <c r="C60" s="51" t="e">
        <f t="shared" si="4"/>
        <v>#DIV/0!</v>
      </c>
      <c r="D60" s="51" t="e">
        <f t="shared" si="7"/>
        <v>#DIV/0!</v>
      </c>
      <c r="E60" s="51" t="e">
        <f t="shared" si="5"/>
        <v>#DIV/0!</v>
      </c>
    </row>
    <row r="61" spans="1:5" ht="18" customHeight="1">
      <c r="A61" s="50" t="s">
        <v>115</v>
      </c>
      <c r="B61" s="51" t="e">
        <f t="shared" si="6"/>
        <v>#DIV/0!</v>
      </c>
      <c r="C61" s="51" t="e">
        <f t="shared" si="4"/>
        <v>#DIV/0!</v>
      </c>
      <c r="D61" s="51" t="e">
        <f t="shared" si="7"/>
        <v>#DIV/0!</v>
      </c>
      <c r="E61" s="51" t="e">
        <f t="shared" si="5"/>
        <v>#DIV/0!</v>
      </c>
    </row>
    <row r="62" spans="1:5" ht="18" customHeight="1">
      <c r="A62" s="50" t="s">
        <v>116</v>
      </c>
      <c r="B62" s="51" t="e">
        <f t="shared" si="6"/>
        <v>#DIV/0!</v>
      </c>
      <c r="C62" s="51" t="e">
        <f t="shared" si="4"/>
        <v>#DIV/0!</v>
      </c>
      <c r="D62" s="51" t="e">
        <f t="shared" si="7"/>
        <v>#DIV/0!</v>
      </c>
      <c r="E62" s="51" t="e">
        <f t="shared" si="5"/>
        <v>#DIV/0!</v>
      </c>
    </row>
    <row r="63" spans="1:5" ht="18" customHeight="1">
      <c r="A63" s="50" t="s">
        <v>117</v>
      </c>
      <c r="B63" s="51" t="e">
        <f t="shared" si="6"/>
        <v>#DIV/0!</v>
      </c>
      <c r="C63" s="51" t="e">
        <f t="shared" si="4"/>
        <v>#DIV/0!</v>
      </c>
      <c r="D63" s="51" t="e">
        <f t="shared" si="7"/>
        <v>#DIV/0!</v>
      </c>
      <c r="E63" s="51" t="e">
        <f t="shared" si="5"/>
        <v>#DIV/0!</v>
      </c>
    </row>
    <row r="64" spans="1:5" ht="18" customHeight="1">
      <c r="A64" s="50" t="s">
        <v>118</v>
      </c>
      <c r="B64" s="51" t="e">
        <f t="shared" si="6"/>
        <v>#DIV/0!</v>
      </c>
      <c r="C64" s="51" t="e">
        <f t="shared" si="4"/>
        <v>#DIV/0!</v>
      </c>
      <c r="D64" s="51" t="e">
        <f t="shared" si="7"/>
        <v>#DIV/0!</v>
      </c>
      <c r="E64" s="51" t="e">
        <f t="shared" si="5"/>
        <v>#DIV/0!</v>
      </c>
    </row>
    <row r="65" spans="1:5" ht="18" customHeight="1">
      <c r="A65" s="50" t="s">
        <v>119</v>
      </c>
      <c r="B65" s="51" t="e">
        <f t="shared" si="6"/>
        <v>#DIV/0!</v>
      </c>
      <c r="C65" s="51" t="e">
        <f t="shared" si="4"/>
        <v>#DIV/0!</v>
      </c>
      <c r="D65" s="51" t="e">
        <f t="shared" si="7"/>
        <v>#DIV/0!</v>
      </c>
      <c r="E65" s="51" t="e">
        <f t="shared" si="5"/>
        <v>#DIV/0!</v>
      </c>
    </row>
    <row r="66" spans="1:5" ht="16.5" customHeight="1">
      <c r="A66" s="50"/>
      <c r="B66" s="51"/>
      <c r="C66" s="51"/>
      <c r="D66" s="51"/>
      <c r="E66" s="51"/>
    </row>
    <row r="67" spans="1:5" ht="14.25" customHeight="1">
      <c r="A67" s="50"/>
      <c r="B67" s="51"/>
      <c r="C67" s="51"/>
      <c r="D67" s="51"/>
      <c r="E67" s="51"/>
    </row>
    <row r="68" spans="1:5" ht="15" customHeight="1">
      <c r="A68" s="50"/>
      <c r="B68" s="51"/>
      <c r="C68" s="51"/>
      <c r="D68" s="51"/>
      <c r="E68" s="51"/>
    </row>
    <row r="69" spans="1:5" ht="15" customHeight="1">
      <c r="A69" s="50"/>
      <c r="B69" s="51"/>
      <c r="C69" s="51"/>
      <c r="D69" s="51"/>
      <c r="E69" s="51"/>
    </row>
    <row r="71" spans="1:5" s="22" customFormat="1" ht="53.25" customHeight="1">
      <c r="A71" s="438" t="s">
        <v>278</v>
      </c>
      <c r="B71" s="457"/>
      <c r="C71" s="457"/>
      <c r="D71" s="457"/>
      <c r="E71" s="458"/>
    </row>
    <row r="73" s="124" customFormat="1" ht="24" customHeight="1">
      <c r="B73" s="125" t="s">
        <v>126</v>
      </c>
    </row>
    <row r="74" spans="1:11" s="124" customFormat="1" ht="19.5" customHeight="1">
      <c r="A74" s="126"/>
      <c r="B74" s="245" t="s">
        <v>22</v>
      </c>
      <c r="C74" s="245" t="s">
        <v>23</v>
      </c>
      <c r="D74" s="245" t="s">
        <v>24</v>
      </c>
      <c r="E74" s="245" t="s">
        <v>25</v>
      </c>
      <c r="F74" s="245" t="s">
        <v>26</v>
      </c>
      <c r="G74" s="245" t="s">
        <v>27</v>
      </c>
      <c r="H74" s="245" t="s">
        <v>28</v>
      </c>
      <c r="I74" s="245" t="s">
        <v>29</v>
      </c>
      <c r="J74" s="245" t="s">
        <v>30</v>
      </c>
      <c r="K74" s="245" t="s">
        <v>31</v>
      </c>
    </row>
    <row r="75" spans="1:11" s="124" customFormat="1" ht="19.5" customHeight="1">
      <c r="A75" s="130" t="s">
        <v>52</v>
      </c>
      <c r="B75" s="180"/>
      <c r="C75" s="180"/>
      <c r="D75" s="180"/>
      <c r="E75" s="180"/>
      <c r="F75" s="180"/>
      <c r="G75" s="180"/>
      <c r="H75" s="180"/>
      <c r="I75" s="180"/>
      <c r="J75" s="180"/>
      <c r="K75" s="180"/>
    </row>
    <row r="76" spans="1:11" s="124" customFormat="1" ht="19.5" customHeight="1">
      <c r="A76" s="130" t="s">
        <v>124</v>
      </c>
      <c r="B76" s="180"/>
      <c r="C76" s="180"/>
      <c r="D76" s="180"/>
      <c r="E76" s="180"/>
      <c r="F76" s="180"/>
      <c r="G76" s="180"/>
      <c r="H76" s="180"/>
      <c r="I76" s="180"/>
      <c r="J76" s="180"/>
      <c r="K76" s="180"/>
    </row>
    <row r="77" spans="1:11" s="124" customFormat="1" ht="19.5" customHeight="1">
      <c r="A77" s="130" t="s">
        <v>125</v>
      </c>
      <c r="B77" s="181">
        <f>B75+B76</f>
        <v>0</v>
      </c>
      <c r="C77" s="181">
        <f aca="true" t="shared" si="8" ref="C77:K77">C75+C76</f>
        <v>0</v>
      </c>
      <c r="D77" s="181">
        <f t="shared" si="8"/>
        <v>0</v>
      </c>
      <c r="E77" s="181">
        <f t="shared" si="8"/>
        <v>0</v>
      </c>
      <c r="F77" s="181">
        <f t="shared" si="8"/>
        <v>0</v>
      </c>
      <c r="G77" s="181">
        <f t="shared" si="8"/>
        <v>0</v>
      </c>
      <c r="H77" s="181">
        <f t="shared" si="8"/>
        <v>0</v>
      </c>
      <c r="I77" s="181">
        <f t="shared" si="8"/>
        <v>0</v>
      </c>
      <c r="J77" s="181">
        <f t="shared" si="8"/>
        <v>0</v>
      </c>
      <c r="K77" s="181">
        <f t="shared" si="8"/>
        <v>0</v>
      </c>
    </row>
    <row r="78" spans="1:11" ht="15.75" customHeight="1">
      <c r="A78" s="277" t="s">
        <v>294</v>
      </c>
      <c r="B78" s="278">
        <f>B76</f>
        <v>0</v>
      </c>
      <c r="C78" s="278">
        <f>C76+B78</f>
        <v>0</v>
      </c>
      <c r="D78" s="278">
        <f aca="true" t="shared" si="9" ref="D78:K78">D76+C78</f>
        <v>0</v>
      </c>
      <c r="E78" s="278">
        <f t="shared" si="9"/>
        <v>0</v>
      </c>
      <c r="F78" s="278">
        <f t="shared" si="9"/>
        <v>0</v>
      </c>
      <c r="G78" s="278">
        <f t="shared" si="9"/>
        <v>0</v>
      </c>
      <c r="H78" s="278">
        <f t="shared" si="9"/>
        <v>0</v>
      </c>
      <c r="I78" s="278">
        <f t="shared" si="9"/>
        <v>0</v>
      </c>
      <c r="J78" s="278">
        <f t="shared" si="9"/>
        <v>0</v>
      </c>
      <c r="K78" s="278">
        <f t="shared" si="9"/>
        <v>0</v>
      </c>
    </row>
    <row r="81" spans="1:5" ht="48" customHeight="1">
      <c r="A81" s="454" t="s">
        <v>342</v>
      </c>
      <c r="B81" s="455"/>
      <c r="C81" s="455"/>
      <c r="D81" s="455"/>
      <c r="E81" s="456"/>
    </row>
  </sheetData>
  <sheetProtection/>
  <mergeCells count="24">
    <mergeCell ref="A9:C9"/>
    <mergeCell ref="A6:E6"/>
    <mergeCell ref="A81:E81"/>
    <mergeCell ref="A10:C10"/>
    <mergeCell ref="A12:C12"/>
    <mergeCell ref="A11:C11"/>
    <mergeCell ref="A41:C41"/>
    <mergeCell ref="A42:C42"/>
    <mergeCell ref="A43:C43"/>
    <mergeCell ref="A13:C13"/>
    <mergeCell ref="A71:E71"/>
    <mergeCell ref="A47:C47"/>
    <mergeCell ref="A1:E1"/>
    <mergeCell ref="A3:C3"/>
    <mergeCell ref="A5:E5"/>
    <mergeCell ref="A7:C7"/>
    <mergeCell ref="A8:C8"/>
    <mergeCell ref="A14:C14"/>
    <mergeCell ref="A44:C44"/>
    <mergeCell ref="A46:C46"/>
    <mergeCell ref="A38:E38"/>
    <mergeCell ref="A39:E39"/>
    <mergeCell ref="A40:C40"/>
    <mergeCell ref="A45:C45"/>
  </mergeCells>
  <printOptions/>
  <pageMargins left="0.75" right="0.23" top="0.72" bottom="1" header="0.29" footer="0.5"/>
  <pageSetup fitToHeight="1" fitToWidth="1" horizontalDpi="300" verticalDpi="300" orientation="portrait" paperSize="9" scale="88" r:id="rId3"/>
  <ignoredErrors>
    <ignoredError sqref="E17 E50 E77:K77" emptyCellReference="1"/>
    <ignoredError sqref="C18:E32 C51:E65" evalError="1"/>
    <ignoredError sqref="B18:B32 B51:B65 D47 D14" emptyCellReference="1" evalError="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90" zoomScaleNormal="90" zoomScalePageLayoutView="0" workbookViewId="0" topLeftCell="A1">
      <selection activeCell="A11" sqref="A11:C11"/>
    </sheetView>
  </sheetViews>
  <sheetFormatPr defaultColWidth="9.00390625" defaultRowHeight="12.75"/>
  <cols>
    <col min="1" max="1" width="12.125" style="41" customWidth="1"/>
    <col min="2" max="2" width="12.75390625" style="41" customWidth="1"/>
    <col min="3" max="3" width="20.75390625" style="41" customWidth="1"/>
    <col min="4" max="4" width="14.375" style="41" customWidth="1"/>
    <col min="5" max="13" width="13.75390625" style="41" customWidth="1"/>
    <col min="14" max="16384" width="9.125" style="41" customWidth="1"/>
  </cols>
  <sheetData>
    <row r="1" spans="1:5" ht="28.5" customHeight="1">
      <c r="A1" s="465" t="s">
        <v>195</v>
      </c>
      <c r="B1" s="465"/>
      <c r="C1" s="465"/>
      <c r="D1" s="465"/>
      <c r="E1" s="182"/>
    </row>
    <row r="2" spans="1:5" ht="23.25" customHeight="1">
      <c r="A2" s="444" t="s">
        <v>343</v>
      </c>
      <c r="B2" s="445"/>
      <c r="C2" s="445"/>
      <c r="D2" s="45"/>
      <c r="E2" s="183"/>
    </row>
    <row r="3" spans="1:5" ht="23.25" customHeight="1">
      <c r="A3" s="444" t="s">
        <v>196</v>
      </c>
      <c r="B3" s="445"/>
      <c r="C3" s="445"/>
      <c r="D3" s="45"/>
      <c r="E3" s="184"/>
    </row>
    <row r="4" spans="1:5" ht="23.25" customHeight="1">
      <c r="A4" s="444" t="s">
        <v>127</v>
      </c>
      <c r="B4" s="445"/>
      <c r="C4" s="445"/>
      <c r="D4" s="44"/>
      <c r="E4" s="185"/>
    </row>
    <row r="5" spans="1:5" ht="23.25" customHeight="1">
      <c r="A5" s="444" t="s">
        <v>290</v>
      </c>
      <c r="B5" s="445"/>
      <c r="C5" s="445"/>
      <c r="D5" s="46"/>
      <c r="E5" s="185"/>
    </row>
    <row r="6" ht="22.5" customHeight="1"/>
    <row r="7" s="124" customFormat="1" ht="22.5" customHeight="1"/>
    <row r="8" spans="1:13" s="124" customFormat="1" ht="24" customHeight="1">
      <c r="A8" s="469" t="s">
        <v>197</v>
      </c>
      <c r="B8" s="470"/>
      <c r="C8" s="471"/>
      <c r="D8" s="245" t="s">
        <v>22</v>
      </c>
      <c r="E8" s="245" t="s">
        <v>23</v>
      </c>
      <c r="F8" s="245" t="s">
        <v>24</v>
      </c>
      <c r="G8" s="245" t="s">
        <v>25</v>
      </c>
      <c r="H8" s="245" t="s">
        <v>26</v>
      </c>
      <c r="I8" s="245" t="s">
        <v>27</v>
      </c>
      <c r="J8" s="245" t="s">
        <v>28</v>
      </c>
      <c r="K8" s="245" t="s">
        <v>29</v>
      </c>
      <c r="L8" s="245" t="s">
        <v>30</v>
      </c>
      <c r="M8" s="245" t="s">
        <v>31</v>
      </c>
    </row>
    <row r="9" spans="1:13" s="124" customFormat="1" ht="26.25" customHeight="1">
      <c r="A9" s="466" t="s">
        <v>291</v>
      </c>
      <c r="B9" s="467"/>
      <c r="C9" s="468"/>
      <c r="D9" s="285"/>
      <c r="E9" s="285"/>
      <c r="F9" s="285"/>
      <c r="G9" s="285"/>
      <c r="H9" s="285"/>
      <c r="I9" s="285"/>
      <c r="J9" s="285"/>
      <c r="K9" s="285"/>
      <c r="L9" s="285"/>
      <c r="M9" s="285"/>
    </row>
    <row r="10" spans="1:13" s="124" customFormat="1" ht="38.25" customHeight="1">
      <c r="A10" s="466" t="s">
        <v>293</v>
      </c>
      <c r="B10" s="467"/>
      <c r="C10" s="468"/>
      <c r="D10" s="285"/>
      <c r="E10" s="285"/>
      <c r="F10" s="285"/>
      <c r="G10" s="285"/>
      <c r="H10" s="285"/>
      <c r="I10" s="285"/>
      <c r="J10" s="285"/>
      <c r="K10" s="285"/>
      <c r="L10" s="285"/>
      <c r="M10" s="285"/>
    </row>
    <row r="11" spans="1:13" s="124" customFormat="1" ht="26.25" customHeight="1">
      <c r="A11" s="459" t="s">
        <v>344</v>
      </c>
      <c r="B11" s="460"/>
      <c r="C11" s="461"/>
      <c r="D11" s="285"/>
      <c r="E11" s="285"/>
      <c r="F11" s="285"/>
      <c r="G11" s="285"/>
      <c r="H11" s="285"/>
      <c r="I11" s="285"/>
      <c r="J11" s="285"/>
      <c r="K11" s="285"/>
      <c r="L11" s="285"/>
      <c r="M11" s="285"/>
    </row>
    <row r="12" spans="1:13" ht="19.5" customHeight="1">
      <c r="A12" s="462" t="s">
        <v>297</v>
      </c>
      <c r="B12" s="463"/>
      <c r="C12" s="464"/>
      <c r="D12" s="279">
        <f>D10</f>
        <v>0</v>
      </c>
      <c r="E12" s="279">
        <f>D12+E10</f>
        <v>0</v>
      </c>
      <c r="F12" s="279">
        <f aca="true" t="shared" si="0" ref="F12:M12">E12+F10</f>
        <v>0</v>
      </c>
      <c r="G12" s="279">
        <f t="shared" si="0"/>
        <v>0</v>
      </c>
      <c r="H12" s="279">
        <f t="shared" si="0"/>
        <v>0</v>
      </c>
      <c r="I12" s="279">
        <f t="shared" si="0"/>
        <v>0</v>
      </c>
      <c r="J12" s="279">
        <f t="shared" si="0"/>
        <v>0</v>
      </c>
      <c r="K12" s="279">
        <f t="shared" si="0"/>
        <v>0</v>
      </c>
      <c r="L12" s="279">
        <f t="shared" si="0"/>
        <v>0</v>
      </c>
      <c r="M12" s="279">
        <f t="shared" si="0"/>
        <v>0</v>
      </c>
    </row>
    <row r="14" spans="1:5" ht="41.25" customHeight="1">
      <c r="A14" s="454" t="s">
        <v>342</v>
      </c>
      <c r="B14" s="455"/>
      <c r="C14" s="455"/>
      <c r="D14" s="455"/>
      <c r="E14" s="456"/>
    </row>
  </sheetData>
  <sheetProtection/>
  <mergeCells count="11">
    <mergeCell ref="A4:C4"/>
    <mergeCell ref="A11:C11"/>
    <mergeCell ref="A14:E14"/>
    <mergeCell ref="A12:C12"/>
    <mergeCell ref="A1:D1"/>
    <mergeCell ref="A9:C9"/>
    <mergeCell ref="A10:C10"/>
    <mergeCell ref="A8:C8"/>
    <mergeCell ref="A5:C5"/>
    <mergeCell ref="A2:C2"/>
    <mergeCell ref="A3:C3"/>
  </mergeCells>
  <printOptions/>
  <pageMargins left="0.75" right="0.23" top="0.72" bottom="1" header="0.29" footer="0.5"/>
  <pageSetup fitToHeight="1" fitToWidth="1"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1">
      <selection activeCell="H51" sqref="H51"/>
    </sheetView>
  </sheetViews>
  <sheetFormatPr defaultColWidth="9.00390625" defaultRowHeight="12.75"/>
  <cols>
    <col min="1" max="1" width="23.125" style="52" customWidth="1"/>
    <col min="2" max="2" width="11.75390625" style="52" bestFit="1" customWidth="1"/>
    <col min="3" max="3" width="9.625" style="52" bestFit="1" customWidth="1"/>
    <col min="4" max="4" width="10.625" style="52" customWidth="1"/>
    <col min="5" max="6" width="9.125" style="52" customWidth="1"/>
    <col min="7" max="7" width="21.375" style="52" customWidth="1"/>
    <col min="8" max="8" width="21.25390625" style="52" customWidth="1"/>
    <col min="9" max="18" width="14.875" style="52" customWidth="1"/>
    <col min="19" max="19" width="14.625" style="52" customWidth="1"/>
    <col min="20" max="16384" width="9.125" style="52" customWidth="1"/>
  </cols>
  <sheetData>
    <row r="1" spans="1:19" ht="20.25" customHeight="1">
      <c r="A1" s="64" t="s">
        <v>1</v>
      </c>
      <c r="B1" s="65"/>
      <c r="C1" s="65"/>
      <c r="D1" s="65"/>
      <c r="E1" s="65"/>
      <c r="F1" s="65"/>
      <c r="G1" s="65"/>
      <c r="H1" s="65"/>
      <c r="I1" s="65"/>
      <c r="J1" s="65"/>
      <c r="K1" s="65"/>
      <c r="L1" s="65"/>
      <c r="M1" s="65"/>
      <c r="N1" s="65"/>
      <c r="O1" s="65"/>
      <c r="P1" s="65"/>
      <c r="Q1" s="65"/>
      <c r="R1" s="65"/>
      <c r="S1" s="66"/>
    </row>
    <row r="2" spans="1:19" s="54" customFormat="1" ht="40.5" customHeight="1">
      <c r="A2" s="60" t="s">
        <v>62</v>
      </c>
      <c r="B2" s="60" t="s">
        <v>55</v>
      </c>
      <c r="C2" s="60" t="s">
        <v>56</v>
      </c>
      <c r="D2" s="60" t="s">
        <v>57</v>
      </c>
      <c r="E2" s="60" t="s">
        <v>58</v>
      </c>
      <c r="F2" s="60" t="s">
        <v>59</v>
      </c>
      <c r="G2" s="60" t="s">
        <v>60</v>
      </c>
      <c r="H2" s="115"/>
      <c r="I2" s="36" t="s">
        <v>33</v>
      </c>
      <c r="J2" s="36" t="s">
        <v>34</v>
      </c>
      <c r="K2" s="36" t="s">
        <v>35</v>
      </c>
      <c r="L2" s="36" t="s">
        <v>36</v>
      </c>
      <c r="M2" s="36" t="s">
        <v>37</v>
      </c>
      <c r="N2" s="36" t="s">
        <v>38</v>
      </c>
      <c r="O2" s="36" t="s">
        <v>39</v>
      </c>
      <c r="P2" s="36" t="s">
        <v>40</v>
      </c>
      <c r="Q2" s="36" t="s">
        <v>41</v>
      </c>
      <c r="R2" s="36" t="s">
        <v>42</v>
      </c>
      <c r="S2" s="60" t="s">
        <v>61</v>
      </c>
    </row>
    <row r="3" spans="1:19" ht="37.5" customHeight="1">
      <c r="A3" s="400"/>
      <c r="B3" s="508"/>
      <c r="C3" s="502"/>
      <c r="D3" s="502"/>
      <c r="E3" s="505"/>
      <c r="F3" s="499"/>
      <c r="G3" s="502"/>
      <c r="H3" s="120" t="s">
        <v>140</v>
      </c>
      <c r="I3" s="118"/>
      <c r="J3" s="116">
        <f>I3-I5</f>
        <v>0</v>
      </c>
      <c r="K3" s="116">
        <f>J3-J5</f>
        <v>0</v>
      </c>
      <c r="L3" s="116">
        <f aca="true" t="shared" si="0" ref="L3:R3">K3-K5</f>
        <v>0</v>
      </c>
      <c r="M3" s="116">
        <f t="shared" si="0"/>
        <v>0</v>
      </c>
      <c r="N3" s="116">
        <f t="shared" si="0"/>
        <v>0</v>
      </c>
      <c r="O3" s="116">
        <f t="shared" si="0"/>
        <v>0</v>
      </c>
      <c r="P3" s="116">
        <f t="shared" si="0"/>
        <v>0</v>
      </c>
      <c r="Q3" s="116">
        <f t="shared" si="0"/>
        <v>0</v>
      </c>
      <c r="R3" s="116">
        <f t="shared" si="0"/>
        <v>0</v>
      </c>
      <c r="S3" s="472"/>
    </row>
    <row r="4" spans="1:19" ht="13.5" customHeight="1">
      <c r="A4" s="401"/>
      <c r="B4" s="509"/>
      <c r="C4" s="503"/>
      <c r="D4" s="503"/>
      <c r="E4" s="506"/>
      <c r="F4" s="500"/>
      <c r="G4" s="503"/>
      <c r="H4" s="121" t="s">
        <v>52</v>
      </c>
      <c r="I4" s="117"/>
      <c r="J4" s="117"/>
      <c r="K4" s="117"/>
      <c r="L4" s="117"/>
      <c r="M4" s="117"/>
      <c r="N4" s="117"/>
      <c r="O4" s="117"/>
      <c r="P4" s="117"/>
      <c r="Q4" s="117"/>
      <c r="R4" s="117"/>
      <c r="S4" s="473"/>
    </row>
    <row r="5" spans="1:19" ht="13.5" customHeight="1">
      <c r="A5" s="402"/>
      <c r="B5" s="510"/>
      <c r="C5" s="504"/>
      <c r="D5" s="504"/>
      <c r="E5" s="507"/>
      <c r="F5" s="501"/>
      <c r="G5" s="504"/>
      <c r="H5" s="122" t="s">
        <v>124</v>
      </c>
      <c r="I5" s="61"/>
      <c r="J5" s="61"/>
      <c r="K5" s="61"/>
      <c r="L5" s="61"/>
      <c r="M5" s="61"/>
      <c r="N5" s="61"/>
      <c r="O5" s="61"/>
      <c r="P5" s="61"/>
      <c r="Q5" s="61"/>
      <c r="R5" s="61"/>
      <c r="S5" s="474"/>
    </row>
    <row r="6" spans="1:19" ht="37.5" customHeight="1">
      <c r="A6" s="400"/>
      <c r="B6" s="508"/>
      <c r="C6" s="502"/>
      <c r="D6" s="502"/>
      <c r="E6" s="505"/>
      <c r="F6" s="499"/>
      <c r="G6" s="502"/>
      <c r="H6" s="120" t="s">
        <v>140</v>
      </c>
      <c r="I6" s="118"/>
      <c r="J6" s="116">
        <f>I6-I8</f>
        <v>0</v>
      </c>
      <c r="K6" s="116">
        <f>J6-J8</f>
        <v>0</v>
      </c>
      <c r="L6" s="116">
        <f aca="true" t="shared" si="1" ref="L6:R6">K6-K8</f>
        <v>0</v>
      </c>
      <c r="M6" s="116">
        <f t="shared" si="1"/>
        <v>0</v>
      </c>
      <c r="N6" s="116">
        <f t="shared" si="1"/>
        <v>0</v>
      </c>
      <c r="O6" s="116">
        <f t="shared" si="1"/>
        <v>0</v>
      </c>
      <c r="P6" s="116">
        <f t="shared" si="1"/>
        <v>0</v>
      </c>
      <c r="Q6" s="116">
        <f t="shared" si="1"/>
        <v>0</v>
      </c>
      <c r="R6" s="116">
        <f t="shared" si="1"/>
        <v>0</v>
      </c>
      <c r="S6" s="472"/>
    </row>
    <row r="7" spans="1:19" ht="13.5" customHeight="1">
      <c r="A7" s="401"/>
      <c r="B7" s="509"/>
      <c r="C7" s="503"/>
      <c r="D7" s="503"/>
      <c r="E7" s="506"/>
      <c r="F7" s="500"/>
      <c r="G7" s="503"/>
      <c r="H7" s="121" t="s">
        <v>52</v>
      </c>
      <c r="I7" s="117"/>
      <c r="J7" s="117"/>
      <c r="K7" s="117"/>
      <c r="L7" s="117"/>
      <c r="M7" s="117"/>
      <c r="N7" s="117"/>
      <c r="O7" s="117"/>
      <c r="P7" s="117"/>
      <c r="Q7" s="117"/>
      <c r="R7" s="117"/>
      <c r="S7" s="473"/>
    </row>
    <row r="8" spans="1:19" ht="13.5" customHeight="1">
      <c r="A8" s="402"/>
      <c r="B8" s="510"/>
      <c r="C8" s="504"/>
      <c r="D8" s="504"/>
      <c r="E8" s="507"/>
      <c r="F8" s="501"/>
      <c r="G8" s="504"/>
      <c r="H8" s="122" t="s">
        <v>124</v>
      </c>
      <c r="I8" s="61"/>
      <c r="J8" s="61"/>
      <c r="K8" s="61"/>
      <c r="L8" s="61"/>
      <c r="M8" s="61"/>
      <c r="N8" s="61"/>
      <c r="O8" s="61"/>
      <c r="P8" s="61"/>
      <c r="Q8" s="61"/>
      <c r="R8" s="61"/>
      <c r="S8" s="474"/>
    </row>
    <row r="9" spans="1:19" ht="37.5" customHeight="1">
      <c r="A9" s="400"/>
      <c r="B9" s="508"/>
      <c r="C9" s="502"/>
      <c r="D9" s="502"/>
      <c r="E9" s="505"/>
      <c r="F9" s="499"/>
      <c r="G9" s="502"/>
      <c r="H9" s="120" t="s">
        <v>140</v>
      </c>
      <c r="I9" s="118"/>
      <c r="J9" s="116">
        <f>I9-I11</f>
        <v>0</v>
      </c>
      <c r="K9" s="116">
        <f>J9-J11</f>
        <v>0</v>
      </c>
      <c r="L9" s="116">
        <f aca="true" t="shared" si="2" ref="L9:R9">K9-K11</f>
        <v>0</v>
      </c>
      <c r="M9" s="116">
        <f t="shared" si="2"/>
        <v>0</v>
      </c>
      <c r="N9" s="116">
        <f t="shared" si="2"/>
        <v>0</v>
      </c>
      <c r="O9" s="116">
        <f t="shared" si="2"/>
        <v>0</v>
      </c>
      <c r="P9" s="116">
        <f t="shared" si="2"/>
        <v>0</v>
      </c>
      <c r="Q9" s="116">
        <f t="shared" si="2"/>
        <v>0</v>
      </c>
      <c r="R9" s="116">
        <f t="shared" si="2"/>
        <v>0</v>
      </c>
      <c r="S9" s="472"/>
    </row>
    <row r="10" spans="1:19" ht="13.5" customHeight="1">
      <c r="A10" s="401"/>
      <c r="B10" s="509"/>
      <c r="C10" s="503"/>
      <c r="D10" s="503"/>
      <c r="E10" s="506"/>
      <c r="F10" s="500"/>
      <c r="G10" s="503"/>
      <c r="H10" s="121" t="s">
        <v>52</v>
      </c>
      <c r="I10" s="117"/>
      <c r="J10" s="117"/>
      <c r="K10" s="117"/>
      <c r="L10" s="117"/>
      <c r="M10" s="117"/>
      <c r="N10" s="117"/>
      <c r="O10" s="117"/>
      <c r="P10" s="117"/>
      <c r="Q10" s="117"/>
      <c r="R10" s="117"/>
      <c r="S10" s="473"/>
    </row>
    <row r="11" spans="1:19" ht="13.5" customHeight="1">
      <c r="A11" s="402"/>
      <c r="B11" s="510"/>
      <c r="C11" s="504"/>
      <c r="D11" s="504"/>
      <c r="E11" s="507"/>
      <c r="F11" s="501"/>
      <c r="G11" s="504"/>
      <c r="H11" s="122" t="s">
        <v>124</v>
      </c>
      <c r="I11" s="61"/>
      <c r="J11" s="61"/>
      <c r="K11" s="61"/>
      <c r="L11" s="61"/>
      <c r="M11" s="61"/>
      <c r="N11" s="61"/>
      <c r="O11" s="61"/>
      <c r="P11" s="61"/>
      <c r="Q11" s="61"/>
      <c r="R11" s="61"/>
      <c r="S11" s="474"/>
    </row>
    <row r="12" spans="1:19" ht="37.5" customHeight="1">
      <c r="A12" s="411" t="s">
        <v>143</v>
      </c>
      <c r="B12" s="508"/>
      <c r="C12" s="502"/>
      <c r="D12" s="502"/>
      <c r="E12" s="505"/>
      <c r="F12" s="499"/>
      <c r="G12" s="502"/>
      <c r="H12" s="149" t="s">
        <v>140</v>
      </c>
      <c r="I12" s="68">
        <f>SUM(I3,I6,I9)</f>
        <v>0</v>
      </c>
      <c r="J12" s="68">
        <f>SUM(J3,J6,J9)</f>
        <v>0</v>
      </c>
      <c r="K12" s="68">
        <f aca="true" t="shared" si="3" ref="K12:R12">SUM(K3,K6,K9)</f>
        <v>0</v>
      </c>
      <c r="L12" s="68">
        <f t="shared" si="3"/>
        <v>0</v>
      </c>
      <c r="M12" s="68">
        <f t="shared" si="3"/>
        <v>0</v>
      </c>
      <c r="N12" s="68">
        <f t="shared" si="3"/>
        <v>0</v>
      </c>
      <c r="O12" s="68">
        <f t="shared" si="3"/>
        <v>0</v>
      </c>
      <c r="P12" s="68">
        <f t="shared" si="3"/>
        <v>0</v>
      </c>
      <c r="Q12" s="68">
        <f t="shared" si="3"/>
        <v>0</v>
      </c>
      <c r="R12" s="68">
        <f t="shared" si="3"/>
        <v>0</v>
      </c>
      <c r="S12" s="472"/>
    </row>
    <row r="13" spans="1:19" ht="13.5" customHeight="1">
      <c r="A13" s="490"/>
      <c r="B13" s="509"/>
      <c r="C13" s="503"/>
      <c r="D13" s="503"/>
      <c r="E13" s="506"/>
      <c r="F13" s="500"/>
      <c r="G13" s="503"/>
      <c r="H13" s="150" t="s">
        <v>52</v>
      </c>
      <c r="I13" s="119">
        <f>SUM(I4,I7,I10)</f>
        <v>0</v>
      </c>
      <c r="J13" s="119">
        <f aca="true" t="shared" si="4" ref="J13:R13">SUM(J4,J7,J10)</f>
        <v>0</v>
      </c>
      <c r="K13" s="119">
        <f t="shared" si="4"/>
        <v>0</v>
      </c>
      <c r="L13" s="119">
        <f t="shared" si="4"/>
        <v>0</v>
      </c>
      <c r="M13" s="119">
        <f t="shared" si="4"/>
        <v>0</v>
      </c>
      <c r="N13" s="119">
        <f t="shared" si="4"/>
        <v>0</v>
      </c>
      <c r="O13" s="119">
        <f t="shared" si="4"/>
        <v>0</v>
      </c>
      <c r="P13" s="119">
        <f t="shared" si="4"/>
        <v>0</v>
      </c>
      <c r="Q13" s="119">
        <f t="shared" si="4"/>
        <v>0</v>
      </c>
      <c r="R13" s="119">
        <f t="shared" si="4"/>
        <v>0</v>
      </c>
      <c r="S13" s="473"/>
    </row>
    <row r="14" spans="1:19" ht="13.5" customHeight="1">
      <c r="A14" s="412"/>
      <c r="B14" s="510"/>
      <c r="C14" s="504"/>
      <c r="D14" s="504"/>
      <c r="E14" s="507"/>
      <c r="F14" s="501"/>
      <c r="G14" s="504"/>
      <c r="H14" s="151" t="s">
        <v>124</v>
      </c>
      <c r="I14" s="69">
        <f>SUM(I5,I8,I11)</f>
        <v>0</v>
      </c>
      <c r="J14" s="69">
        <f aca="true" t="shared" si="5" ref="J14:R14">SUM(J5,J8,J11)</f>
        <v>0</v>
      </c>
      <c r="K14" s="69">
        <f t="shared" si="5"/>
        <v>0</v>
      </c>
      <c r="L14" s="69">
        <f t="shared" si="5"/>
        <v>0</v>
      </c>
      <c r="M14" s="69">
        <f t="shared" si="5"/>
        <v>0</v>
      </c>
      <c r="N14" s="69">
        <f t="shared" si="5"/>
        <v>0</v>
      </c>
      <c r="O14" s="69">
        <f t="shared" si="5"/>
        <v>0</v>
      </c>
      <c r="P14" s="69">
        <f t="shared" si="5"/>
        <v>0</v>
      </c>
      <c r="Q14" s="69">
        <f t="shared" si="5"/>
        <v>0</v>
      </c>
      <c r="R14" s="69">
        <f t="shared" si="5"/>
        <v>0</v>
      </c>
      <c r="S14" s="474"/>
    </row>
    <row r="15" spans="1:19" s="53" customFormat="1" ht="11.25" customHeight="1">
      <c r="A15" s="63"/>
      <c r="B15" s="56"/>
      <c r="C15" s="57"/>
      <c r="D15" s="57"/>
      <c r="E15" s="57"/>
      <c r="F15" s="58"/>
      <c r="G15" s="57"/>
      <c r="H15" s="57"/>
      <c r="I15" s="57"/>
      <c r="J15" s="57"/>
      <c r="K15" s="57"/>
      <c r="L15" s="57"/>
      <c r="M15" s="57"/>
      <c r="N15" s="57"/>
      <c r="O15" s="57"/>
      <c r="P15" s="57"/>
      <c r="Q15" s="57"/>
      <c r="R15" s="57"/>
      <c r="S15" s="55"/>
    </row>
    <row r="16" spans="1:19" ht="21" customHeight="1">
      <c r="A16" s="64" t="s">
        <v>2</v>
      </c>
      <c r="B16" s="65"/>
      <c r="C16" s="65"/>
      <c r="D16" s="65"/>
      <c r="E16" s="65"/>
      <c r="F16" s="65"/>
      <c r="G16" s="65"/>
      <c r="H16" s="65"/>
      <c r="I16" s="65"/>
      <c r="J16" s="65"/>
      <c r="K16" s="65"/>
      <c r="L16" s="65"/>
      <c r="M16" s="65"/>
      <c r="N16" s="65"/>
      <c r="O16" s="65"/>
      <c r="P16" s="65"/>
      <c r="Q16" s="65"/>
      <c r="R16" s="65"/>
      <c r="S16" s="66"/>
    </row>
    <row r="17" spans="1:19" s="54" customFormat="1" ht="36" customHeight="1">
      <c r="A17" s="60" t="s">
        <v>62</v>
      </c>
      <c r="B17" s="60" t="s">
        <v>55</v>
      </c>
      <c r="C17" s="60" t="s">
        <v>128</v>
      </c>
      <c r="D17" s="60" t="s">
        <v>59</v>
      </c>
      <c r="E17" s="110"/>
      <c r="F17" s="110"/>
      <c r="G17" s="110"/>
      <c r="H17" s="110"/>
      <c r="I17" s="131" t="s">
        <v>33</v>
      </c>
      <c r="J17" s="131" t="s">
        <v>34</v>
      </c>
      <c r="K17" s="131" t="s">
        <v>35</v>
      </c>
      <c r="L17" s="131" t="s">
        <v>36</v>
      </c>
      <c r="M17" s="131" t="s">
        <v>37</v>
      </c>
      <c r="N17" s="131" t="s">
        <v>38</v>
      </c>
      <c r="O17" s="131" t="s">
        <v>39</v>
      </c>
      <c r="P17" s="131" t="s">
        <v>40</v>
      </c>
      <c r="Q17" s="131" t="s">
        <v>41</v>
      </c>
      <c r="R17" s="131" t="s">
        <v>42</v>
      </c>
      <c r="S17" s="60" t="s">
        <v>61</v>
      </c>
    </row>
    <row r="18" spans="1:19" ht="18" customHeight="1">
      <c r="A18" s="400"/>
      <c r="B18" s="487"/>
      <c r="C18" s="478"/>
      <c r="D18" s="495"/>
      <c r="E18" s="491"/>
      <c r="F18" s="491"/>
      <c r="G18" s="491"/>
      <c r="H18" s="120" t="s">
        <v>147</v>
      </c>
      <c r="I18" s="120"/>
      <c r="J18" s="120"/>
      <c r="K18" s="120"/>
      <c r="L18" s="120"/>
      <c r="M18" s="120"/>
      <c r="N18" s="120"/>
      <c r="O18" s="120"/>
      <c r="P18" s="120"/>
      <c r="Q18" s="120"/>
      <c r="R18" s="120"/>
      <c r="S18" s="472"/>
    </row>
    <row r="19" spans="1:19" ht="18" customHeight="1">
      <c r="A19" s="402"/>
      <c r="B19" s="489"/>
      <c r="C19" s="480"/>
      <c r="D19" s="496"/>
      <c r="E19" s="492"/>
      <c r="F19" s="492"/>
      <c r="G19" s="492"/>
      <c r="H19" s="121" t="s">
        <v>52</v>
      </c>
      <c r="I19" s="122"/>
      <c r="J19" s="122"/>
      <c r="K19" s="122"/>
      <c r="L19" s="122"/>
      <c r="M19" s="122"/>
      <c r="N19" s="122"/>
      <c r="O19" s="122"/>
      <c r="P19" s="122"/>
      <c r="Q19" s="122"/>
      <c r="R19" s="122"/>
      <c r="S19" s="474"/>
    </row>
    <row r="20" spans="1:19" ht="18" customHeight="1">
      <c r="A20" s="400"/>
      <c r="B20" s="487"/>
      <c r="C20" s="478"/>
      <c r="D20" s="495"/>
      <c r="E20" s="491"/>
      <c r="F20" s="491"/>
      <c r="G20" s="491"/>
      <c r="H20" s="120" t="s">
        <v>147</v>
      </c>
      <c r="I20" s="120"/>
      <c r="J20" s="120"/>
      <c r="K20" s="120"/>
      <c r="L20" s="120"/>
      <c r="M20" s="120"/>
      <c r="N20" s="120"/>
      <c r="O20" s="120"/>
      <c r="P20" s="120"/>
      <c r="Q20" s="120"/>
      <c r="R20" s="120"/>
      <c r="S20" s="472"/>
    </row>
    <row r="21" spans="1:19" ht="18" customHeight="1">
      <c r="A21" s="402"/>
      <c r="B21" s="489"/>
      <c r="C21" s="480"/>
      <c r="D21" s="496"/>
      <c r="E21" s="492"/>
      <c r="F21" s="492"/>
      <c r="G21" s="492"/>
      <c r="H21" s="121" t="s">
        <v>52</v>
      </c>
      <c r="I21" s="122"/>
      <c r="J21" s="122"/>
      <c r="K21" s="122"/>
      <c r="L21" s="122"/>
      <c r="M21" s="122"/>
      <c r="N21" s="122"/>
      <c r="O21" s="122"/>
      <c r="P21" s="122"/>
      <c r="Q21" s="122"/>
      <c r="R21" s="122"/>
      <c r="S21" s="474"/>
    </row>
    <row r="22" spans="1:19" ht="18" customHeight="1">
      <c r="A22" s="400"/>
      <c r="B22" s="487"/>
      <c r="C22" s="478"/>
      <c r="D22" s="495"/>
      <c r="E22" s="491"/>
      <c r="F22" s="491"/>
      <c r="G22" s="491"/>
      <c r="H22" s="120" t="s">
        <v>147</v>
      </c>
      <c r="I22" s="120"/>
      <c r="J22" s="120"/>
      <c r="K22" s="120"/>
      <c r="L22" s="120"/>
      <c r="M22" s="120"/>
      <c r="N22" s="120"/>
      <c r="O22" s="120"/>
      <c r="P22" s="120"/>
      <c r="Q22" s="120"/>
      <c r="R22" s="120"/>
      <c r="S22" s="472"/>
    </row>
    <row r="23" spans="1:19" ht="18" customHeight="1">
      <c r="A23" s="402"/>
      <c r="B23" s="489"/>
      <c r="C23" s="480"/>
      <c r="D23" s="496"/>
      <c r="E23" s="492"/>
      <c r="F23" s="492"/>
      <c r="G23" s="492"/>
      <c r="H23" s="122" t="s">
        <v>52</v>
      </c>
      <c r="I23" s="122"/>
      <c r="J23" s="122"/>
      <c r="K23" s="122"/>
      <c r="L23" s="122"/>
      <c r="M23" s="122"/>
      <c r="N23" s="122"/>
      <c r="O23" s="122"/>
      <c r="P23" s="122"/>
      <c r="Q23" s="122"/>
      <c r="R23" s="122"/>
      <c r="S23" s="474"/>
    </row>
    <row r="24" spans="1:19" ht="18" customHeight="1">
      <c r="A24" s="487" t="s">
        <v>143</v>
      </c>
      <c r="B24" s="487"/>
      <c r="C24" s="478"/>
      <c r="D24" s="495"/>
      <c r="E24" s="491"/>
      <c r="F24" s="491"/>
      <c r="G24" s="491"/>
      <c r="H24" s="149" t="s">
        <v>147</v>
      </c>
      <c r="I24" s="68">
        <f>SUM(I18,I20,I22)</f>
        <v>0</v>
      </c>
      <c r="J24" s="68">
        <f aca="true" t="shared" si="6" ref="J24:R25">SUM(J18,J20,J22)</f>
        <v>0</v>
      </c>
      <c r="K24" s="68">
        <f t="shared" si="6"/>
        <v>0</v>
      </c>
      <c r="L24" s="68">
        <f t="shared" si="6"/>
        <v>0</v>
      </c>
      <c r="M24" s="68">
        <f t="shared" si="6"/>
        <v>0</v>
      </c>
      <c r="N24" s="68">
        <f t="shared" si="6"/>
        <v>0</v>
      </c>
      <c r="O24" s="68">
        <f t="shared" si="6"/>
        <v>0</v>
      </c>
      <c r="P24" s="68">
        <f t="shared" si="6"/>
        <v>0</v>
      </c>
      <c r="Q24" s="68">
        <f t="shared" si="6"/>
        <v>0</v>
      </c>
      <c r="R24" s="68">
        <f t="shared" si="6"/>
        <v>0</v>
      </c>
      <c r="S24" s="472"/>
    </row>
    <row r="25" spans="1:19" ht="18" customHeight="1">
      <c r="A25" s="489"/>
      <c r="B25" s="489"/>
      <c r="C25" s="480"/>
      <c r="D25" s="496"/>
      <c r="E25" s="492"/>
      <c r="F25" s="492"/>
      <c r="G25" s="492"/>
      <c r="H25" s="151" t="s">
        <v>52</v>
      </c>
      <c r="I25" s="69">
        <f>SUM(I19,I21,I23)</f>
        <v>0</v>
      </c>
      <c r="J25" s="69">
        <f t="shared" si="6"/>
        <v>0</v>
      </c>
      <c r="K25" s="69">
        <f t="shared" si="6"/>
        <v>0</v>
      </c>
      <c r="L25" s="69">
        <f t="shared" si="6"/>
        <v>0</v>
      </c>
      <c r="M25" s="69">
        <f t="shared" si="6"/>
        <v>0</v>
      </c>
      <c r="N25" s="69">
        <f t="shared" si="6"/>
        <v>0</v>
      </c>
      <c r="O25" s="69">
        <f t="shared" si="6"/>
        <v>0</v>
      </c>
      <c r="P25" s="69">
        <f t="shared" si="6"/>
        <v>0</v>
      </c>
      <c r="Q25" s="69">
        <f t="shared" si="6"/>
        <v>0</v>
      </c>
      <c r="R25" s="69">
        <f t="shared" si="6"/>
        <v>0</v>
      </c>
      <c r="S25" s="474"/>
    </row>
    <row r="27" spans="1:19" ht="24.75" customHeight="1">
      <c r="A27" s="411" t="s">
        <v>148</v>
      </c>
      <c r="B27" s="491"/>
      <c r="C27" s="491"/>
      <c r="D27" s="493"/>
      <c r="E27" s="491"/>
      <c r="F27" s="491"/>
      <c r="G27" s="491"/>
      <c r="H27" s="149" t="s">
        <v>52</v>
      </c>
      <c r="I27" s="68">
        <f>I13+I25</f>
        <v>0</v>
      </c>
      <c r="J27" s="68">
        <f aca="true" t="shared" si="7" ref="J27:R27">J13+J25</f>
        <v>0</v>
      </c>
      <c r="K27" s="68">
        <f t="shared" si="7"/>
        <v>0</v>
      </c>
      <c r="L27" s="68">
        <f t="shared" si="7"/>
        <v>0</v>
      </c>
      <c r="M27" s="68">
        <f t="shared" si="7"/>
        <v>0</v>
      </c>
      <c r="N27" s="68">
        <f t="shared" si="7"/>
        <v>0</v>
      </c>
      <c r="O27" s="68">
        <f t="shared" si="7"/>
        <v>0</v>
      </c>
      <c r="P27" s="68">
        <f t="shared" si="7"/>
        <v>0</v>
      </c>
      <c r="Q27" s="68">
        <f t="shared" si="7"/>
        <v>0</v>
      </c>
      <c r="R27" s="68">
        <f t="shared" si="7"/>
        <v>0</v>
      </c>
      <c r="S27" s="497"/>
    </row>
    <row r="28" spans="1:19" ht="24.75" customHeight="1">
      <c r="A28" s="412"/>
      <c r="B28" s="492"/>
      <c r="C28" s="492"/>
      <c r="D28" s="494"/>
      <c r="E28" s="492"/>
      <c r="F28" s="492"/>
      <c r="G28" s="492"/>
      <c r="H28" s="151" t="s">
        <v>53</v>
      </c>
      <c r="I28" s="69">
        <f>I14</f>
        <v>0</v>
      </c>
      <c r="J28" s="69">
        <f aca="true" t="shared" si="8" ref="J28:R28">J14</f>
        <v>0</v>
      </c>
      <c r="K28" s="69">
        <f t="shared" si="8"/>
        <v>0</v>
      </c>
      <c r="L28" s="69">
        <f t="shared" si="8"/>
        <v>0</v>
      </c>
      <c r="M28" s="69">
        <f t="shared" si="8"/>
        <v>0</v>
      </c>
      <c r="N28" s="69">
        <f t="shared" si="8"/>
        <v>0</v>
      </c>
      <c r="O28" s="69">
        <f t="shared" si="8"/>
        <v>0</v>
      </c>
      <c r="P28" s="69">
        <f t="shared" si="8"/>
        <v>0</v>
      </c>
      <c r="Q28" s="69">
        <f t="shared" si="8"/>
        <v>0</v>
      </c>
      <c r="R28" s="69">
        <f t="shared" si="8"/>
        <v>0</v>
      </c>
      <c r="S28" s="498"/>
    </row>
    <row r="30" spans="1:19" s="62" customFormat="1" ht="17.25" customHeight="1">
      <c r="A30" s="132" t="s">
        <v>198</v>
      </c>
      <c r="B30" s="133"/>
      <c r="C30" s="133"/>
      <c r="D30" s="133"/>
      <c r="E30" s="133"/>
      <c r="F30" s="133"/>
      <c r="G30" s="133"/>
      <c r="H30" s="133"/>
      <c r="I30" s="133"/>
      <c r="J30" s="133"/>
      <c r="K30" s="133"/>
      <c r="L30" s="133"/>
      <c r="M30" s="133"/>
      <c r="N30" s="133"/>
      <c r="O30" s="133"/>
      <c r="P30" s="133"/>
      <c r="Q30" s="133"/>
      <c r="R30" s="133"/>
      <c r="S30" s="134"/>
    </row>
    <row r="31" spans="1:19" s="62" customFormat="1" ht="17.25" customHeight="1">
      <c r="A31" s="135" t="s">
        <v>63</v>
      </c>
      <c r="B31" s="136"/>
      <c r="C31" s="136"/>
      <c r="D31" s="136"/>
      <c r="E31" s="136"/>
      <c r="F31" s="136"/>
      <c r="G31" s="136"/>
      <c r="H31" s="136"/>
      <c r="I31" s="136"/>
      <c r="J31" s="136"/>
      <c r="K31" s="136"/>
      <c r="L31" s="136"/>
      <c r="M31" s="136"/>
      <c r="N31" s="136"/>
      <c r="O31" s="136"/>
      <c r="P31" s="136"/>
      <c r="Q31" s="136"/>
      <c r="R31" s="136"/>
      <c r="S31" s="137"/>
    </row>
    <row r="33" spans="1:19" ht="22.5" customHeight="1">
      <c r="A33" s="64" t="s">
        <v>98</v>
      </c>
      <c r="B33" s="65"/>
      <c r="C33" s="65"/>
      <c r="D33" s="65"/>
      <c r="E33" s="65"/>
      <c r="F33" s="65"/>
      <c r="G33" s="65"/>
      <c r="H33" s="65"/>
      <c r="I33" s="65"/>
      <c r="J33" s="65"/>
      <c r="K33" s="65"/>
      <c r="L33" s="65"/>
      <c r="M33" s="65"/>
      <c r="N33" s="65"/>
      <c r="O33" s="65"/>
      <c r="P33" s="65"/>
      <c r="Q33" s="65"/>
      <c r="R33" s="65"/>
      <c r="S33" s="66"/>
    </row>
    <row r="34" spans="1:19" s="54" customFormat="1" ht="63" customHeight="1">
      <c r="A34" s="60" t="s">
        <v>62</v>
      </c>
      <c r="B34" s="60" t="s">
        <v>55</v>
      </c>
      <c r="C34" s="60" t="s">
        <v>132</v>
      </c>
      <c r="D34" s="60" t="s">
        <v>128</v>
      </c>
      <c r="E34" s="60" t="s">
        <v>58</v>
      </c>
      <c r="F34" s="60" t="s">
        <v>99</v>
      </c>
      <c r="G34" s="109"/>
      <c r="H34" s="110"/>
      <c r="I34" s="36" t="s">
        <v>33</v>
      </c>
      <c r="J34" s="36" t="s">
        <v>34</v>
      </c>
      <c r="K34" s="36" t="s">
        <v>35</v>
      </c>
      <c r="L34" s="36" t="s">
        <v>36</v>
      </c>
      <c r="M34" s="36" t="s">
        <v>37</v>
      </c>
      <c r="N34" s="36" t="s">
        <v>38</v>
      </c>
      <c r="O34" s="36" t="s">
        <v>39</v>
      </c>
      <c r="P34" s="36" t="s">
        <v>40</v>
      </c>
      <c r="Q34" s="36" t="s">
        <v>41</v>
      </c>
      <c r="R34" s="36" t="s">
        <v>42</v>
      </c>
      <c r="S34" s="60" t="s">
        <v>61</v>
      </c>
    </row>
    <row r="35" spans="1:19" ht="23.25" customHeight="1">
      <c r="A35" s="400"/>
      <c r="B35" s="487"/>
      <c r="C35" s="478"/>
      <c r="D35" s="478"/>
      <c r="E35" s="475"/>
      <c r="F35" s="478"/>
      <c r="G35" s="482" t="s">
        <v>295</v>
      </c>
      <c r="H35" s="483"/>
      <c r="I35" s="120"/>
      <c r="J35" s="120"/>
      <c r="K35" s="120"/>
      <c r="L35" s="120"/>
      <c r="M35" s="120"/>
      <c r="N35" s="120"/>
      <c r="O35" s="120"/>
      <c r="P35" s="120"/>
      <c r="Q35" s="120"/>
      <c r="R35" s="120"/>
      <c r="S35" s="472"/>
    </row>
    <row r="36" spans="1:19" ht="23.25" customHeight="1">
      <c r="A36" s="401"/>
      <c r="B36" s="488"/>
      <c r="C36" s="479"/>
      <c r="D36" s="479"/>
      <c r="E36" s="476"/>
      <c r="F36" s="479"/>
      <c r="G36" s="484" t="s">
        <v>149</v>
      </c>
      <c r="H36" s="282" t="s">
        <v>289</v>
      </c>
      <c r="I36" s="121"/>
      <c r="J36" s="121"/>
      <c r="K36" s="121"/>
      <c r="L36" s="121"/>
      <c r="M36" s="121"/>
      <c r="N36" s="121"/>
      <c r="O36" s="121"/>
      <c r="P36" s="121"/>
      <c r="Q36" s="121"/>
      <c r="R36" s="121"/>
      <c r="S36" s="473"/>
    </row>
    <row r="37" spans="1:19" ht="23.25" customHeight="1">
      <c r="A37" s="401"/>
      <c r="B37" s="488"/>
      <c r="C37" s="479"/>
      <c r="D37" s="479"/>
      <c r="E37" s="476"/>
      <c r="F37" s="479"/>
      <c r="G37" s="484"/>
      <c r="H37" s="283" t="s">
        <v>53</v>
      </c>
      <c r="I37" s="121"/>
      <c r="J37" s="121"/>
      <c r="K37" s="121"/>
      <c r="L37" s="121"/>
      <c r="M37" s="121"/>
      <c r="N37" s="121"/>
      <c r="O37" s="121"/>
      <c r="P37" s="121"/>
      <c r="Q37" s="121"/>
      <c r="R37" s="121"/>
      <c r="S37" s="473"/>
    </row>
    <row r="38" spans="1:19" ht="23.25" customHeight="1">
      <c r="A38" s="402"/>
      <c r="B38" s="489"/>
      <c r="C38" s="480"/>
      <c r="D38" s="480"/>
      <c r="E38" s="477"/>
      <c r="F38" s="480"/>
      <c r="G38" s="122" t="s">
        <v>150</v>
      </c>
      <c r="H38" s="110"/>
      <c r="I38" s="122"/>
      <c r="J38" s="122"/>
      <c r="K38" s="122"/>
      <c r="L38" s="122"/>
      <c r="M38" s="122"/>
      <c r="N38" s="122"/>
      <c r="O38" s="122"/>
      <c r="P38" s="122"/>
      <c r="Q38" s="122"/>
      <c r="R38" s="122"/>
      <c r="S38" s="474"/>
    </row>
    <row r="39" spans="1:19" ht="23.25" customHeight="1">
      <c r="A39" s="400"/>
      <c r="B39" s="487"/>
      <c r="C39" s="478"/>
      <c r="D39" s="478"/>
      <c r="E39" s="475"/>
      <c r="F39" s="478"/>
      <c r="G39" s="482" t="s">
        <v>295</v>
      </c>
      <c r="H39" s="483"/>
      <c r="I39" s="120"/>
      <c r="J39" s="120"/>
      <c r="K39" s="120"/>
      <c r="L39" s="120"/>
      <c r="M39" s="120"/>
      <c r="N39" s="120"/>
      <c r="O39" s="120"/>
      <c r="P39" s="120"/>
      <c r="Q39" s="120"/>
      <c r="R39" s="120"/>
      <c r="S39" s="472"/>
    </row>
    <row r="40" spans="1:19" ht="23.25" customHeight="1">
      <c r="A40" s="401"/>
      <c r="B40" s="488"/>
      <c r="C40" s="479"/>
      <c r="D40" s="479"/>
      <c r="E40" s="476"/>
      <c r="F40" s="479"/>
      <c r="G40" s="484" t="s">
        <v>149</v>
      </c>
      <c r="H40" s="282" t="s">
        <v>289</v>
      </c>
      <c r="I40" s="121"/>
      <c r="J40" s="121"/>
      <c r="K40" s="121"/>
      <c r="L40" s="121"/>
      <c r="M40" s="121"/>
      <c r="N40" s="121"/>
      <c r="O40" s="121"/>
      <c r="P40" s="121"/>
      <c r="Q40" s="121"/>
      <c r="R40" s="121"/>
      <c r="S40" s="473"/>
    </row>
    <row r="41" spans="1:19" ht="23.25" customHeight="1">
      <c r="A41" s="401"/>
      <c r="B41" s="488"/>
      <c r="C41" s="479"/>
      <c r="D41" s="479"/>
      <c r="E41" s="476"/>
      <c r="F41" s="479"/>
      <c r="G41" s="484"/>
      <c r="H41" s="283" t="s">
        <v>53</v>
      </c>
      <c r="I41" s="121"/>
      <c r="J41" s="121"/>
      <c r="K41" s="121"/>
      <c r="L41" s="121"/>
      <c r="M41" s="121"/>
      <c r="N41" s="121"/>
      <c r="O41" s="121"/>
      <c r="P41" s="121"/>
      <c r="Q41" s="121"/>
      <c r="R41" s="121"/>
      <c r="S41" s="473"/>
    </row>
    <row r="42" spans="1:19" ht="23.25" customHeight="1">
      <c r="A42" s="402"/>
      <c r="B42" s="489"/>
      <c r="C42" s="480"/>
      <c r="D42" s="480"/>
      <c r="E42" s="477"/>
      <c r="F42" s="480"/>
      <c r="G42" s="122" t="s">
        <v>150</v>
      </c>
      <c r="H42" s="110"/>
      <c r="I42" s="122"/>
      <c r="J42" s="122"/>
      <c r="K42" s="122"/>
      <c r="L42" s="122"/>
      <c r="M42" s="122"/>
      <c r="N42" s="122"/>
      <c r="O42" s="122"/>
      <c r="P42" s="122"/>
      <c r="Q42" s="122"/>
      <c r="R42" s="122"/>
      <c r="S42" s="474"/>
    </row>
    <row r="43" spans="1:19" ht="23.25" customHeight="1">
      <c r="A43" s="400"/>
      <c r="B43" s="487"/>
      <c r="C43" s="478"/>
      <c r="D43" s="478"/>
      <c r="E43" s="475"/>
      <c r="F43" s="478"/>
      <c r="G43" s="482" t="s">
        <v>295</v>
      </c>
      <c r="H43" s="483"/>
      <c r="I43" s="120"/>
      <c r="J43" s="120"/>
      <c r="K43" s="120"/>
      <c r="L43" s="120"/>
      <c r="M43" s="120"/>
      <c r="N43" s="120"/>
      <c r="O43" s="120"/>
      <c r="P43" s="120"/>
      <c r="Q43" s="120"/>
      <c r="R43" s="120"/>
      <c r="S43" s="472"/>
    </row>
    <row r="44" spans="1:19" ht="23.25" customHeight="1">
      <c r="A44" s="401"/>
      <c r="B44" s="488"/>
      <c r="C44" s="479"/>
      <c r="D44" s="479"/>
      <c r="E44" s="476"/>
      <c r="F44" s="479"/>
      <c r="G44" s="484" t="s">
        <v>149</v>
      </c>
      <c r="H44" s="282" t="s">
        <v>289</v>
      </c>
      <c r="I44" s="121"/>
      <c r="J44" s="121"/>
      <c r="K44" s="121"/>
      <c r="L44" s="121"/>
      <c r="M44" s="121"/>
      <c r="N44" s="121"/>
      <c r="O44" s="121"/>
      <c r="P44" s="121"/>
      <c r="Q44" s="121"/>
      <c r="R44" s="121"/>
      <c r="S44" s="473"/>
    </row>
    <row r="45" spans="1:19" ht="23.25" customHeight="1">
      <c r="A45" s="401"/>
      <c r="B45" s="488"/>
      <c r="C45" s="479"/>
      <c r="D45" s="479"/>
      <c r="E45" s="476"/>
      <c r="F45" s="479"/>
      <c r="G45" s="484"/>
      <c r="H45" s="283" t="s">
        <v>53</v>
      </c>
      <c r="I45" s="121"/>
      <c r="J45" s="121"/>
      <c r="K45" s="121"/>
      <c r="L45" s="121"/>
      <c r="M45" s="121"/>
      <c r="N45" s="121"/>
      <c r="O45" s="121"/>
      <c r="P45" s="121"/>
      <c r="Q45" s="121"/>
      <c r="R45" s="121"/>
      <c r="S45" s="473"/>
    </row>
    <row r="46" spans="1:19" ht="23.25" customHeight="1">
      <c r="A46" s="402"/>
      <c r="B46" s="489"/>
      <c r="C46" s="480"/>
      <c r="D46" s="480"/>
      <c r="E46" s="477"/>
      <c r="F46" s="480"/>
      <c r="G46" s="122" t="s">
        <v>150</v>
      </c>
      <c r="H46" s="110"/>
      <c r="I46" s="122"/>
      <c r="J46" s="122"/>
      <c r="K46" s="122"/>
      <c r="L46" s="122"/>
      <c r="M46" s="122"/>
      <c r="N46" s="122"/>
      <c r="O46" s="122"/>
      <c r="P46" s="122"/>
      <c r="Q46" s="122"/>
      <c r="R46" s="122"/>
      <c r="S46" s="474"/>
    </row>
    <row r="47" spans="1:19" ht="23.25" customHeight="1">
      <c r="A47" s="411" t="s">
        <v>100</v>
      </c>
      <c r="B47" s="487"/>
      <c r="C47" s="478"/>
      <c r="D47" s="478"/>
      <c r="E47" s="475"/>
      <c r="F47" s="478"/>
      <c r="G47" s="485" t="s">
        <v>295</v>
      </c>
      <c r="H47" s="486"/>
      <c r="I47" s="68">
        <f>SUM(I35,I39,I43)</f>
        <v>0</v>
      </c>
      <c r="J47" s="68">
        <f aca="true" t="shared" si="9" ref="J47:R50">SUM(J35,J39,J43)</f>
        <v>0</v>
      </c>
      <c r="K47" s="68">
        <f t="shared" si="9"/>
        <v>0</v>
      </c>
      <c r="L47" s="68">
        <f t="shared" si="9"/>
        <v>0</v>
      </c>
      <c r="M47" s="68">
        <f t="shared" si="9"/>
        <v>0</v>
      </c>
      <c r="N47" s="68">
        <f t="shared" si="9"/>
        <v>0</v>
      </c>
      <c r="O47" s="68">
        <f t="shared" si="9"/>
        <v>0</v>
      </c>
      <c r="P47" s="68">
        <f t="shared" si="9"/>
        <v>0</v>
      </c>
      <c r="Q47" s="68">
        <f t="shared" si="9"/>
        <v>0</v>
      </c>
      <c r="R47" s="68">
        <f t="shared" si="9"/>
        <v>0</v>
      </c>
      <c r="S47" s="472"/>
    </row>
    <row r="48" spans="1:19" ht="23.25" customHeight="1">
      <c r="A48" s="490"/>
      <c r="B48" s="488"/>
      <c r="C48" s="479"/>
      <c r="D48" s="479"/>
      <c r="E48" s="476"/>
      <c r="F48" s="479"/>
      <c r="G48" s="481" t="s">
        <v>149</v>
      </c>
      <c r="H48" s="286" t="s">
        <v>289</v>
      </c>
      <c r="I48" s="119">
        <f>SUM(I36,I40,I44)</f>
        <v>0</v>
      </c>
      <c r="J48" s="119">
        <f t="shared" si="9"/>
        <v>0</v>
      </c>
      <c r="K48" s="119">
        <f t="shared" si="9"/>
        <v>0</v>
      </c>
      <c r="L48" s="119">
        <f t="shared" si="9"/>
        <v>0</v>
      </c>
      <c r="M48" s="119">
        <f t="shared" si="9"/>
        <v>0</v>
      </c>
      <c r="N48" s="119">
        <f t="shared" si="9"/>
        <v>0</v>
      </c>
      <c r="O48" s="119">
        <f t="shared" si="9"/>
        <v>0</v>
      </c>
      <c r="P48" s="119">
        <f t="shared" si="9"/>
        <v>0</v>
      </c>
      <c r="Q48" s="119">
        <f t="shared" si="9"/>
        <v>0</v>
      </c>
      <c r="R48" s="119">
        <f t="shared" si="9"/>
        <v>0</v>
      </c>
      <c r="S48" s="473"/>
    </row>
    <row r="49" spans="1:19" ht="23.25" customHeight="1">
      <c r="A49" s="490"/>
      <c r="B49" s="488"/>
      <c r="C49" s="479"/>
      <c r="D49" s="479"/>
      <c r="E49" s="476"/>
      <c r="F49" s="479"/>
      <c r="G49" s="481"/>
      <c r="H49" s="284" t="s">
        <v>53</v>
      </c>
      <c r="I49" s="119">
        <f>SUM(I37,I41,I45)</f>
        <v>0</v>
      </c>
      <c r="J49" s="119">
        <f t="shared" si="9"/>
        <v>0</v>
      </c>
      <c r="K49" s="119">
        <f t="shared" si="9"/>
        <v>0</v>
      </c>
      <c r="L49" s="119">
        <f t="shared" si="9"/>
        <v>0</v>
      </c>
      <c r="M49" s="119">
        <f t="shared" si="9"/>
        <v>0</v>
      </c>
      <c r="N49" s="119">
        <f t="shared" si="9"/>
        <v>0</v>
      </c>
      <c r="O49" s="119">
        <f t="shared" si="9"/>
        <v>0</v>
      </c>
      <c r="P49" s="119">
        <f t="shared" si="9"/>
        <v>0</v>
      </c>
      <c r="Q49" s="119">
        <f t="shared" si="9"/>
        <v>0</v>
      </c>
      <c r="R49" s="119">
        <f t="shared" si="9"/>
        <v>0</v>
      </c>
      <c r="S49" s="473"/>
    </row>
    <row r="50" spans="1:19" ht="23.25" customHeight="1">
      <c r="A50" s="412"/>
      <c r="B50" s="489"/>
      <c r="C50" s="480"/>
      <c r="D50" s="480"/>
      <c r="E50" s="477"/>
      <c r="F50" s="480"/>
      <c r="G50" s="151" t="s">
        <v>150</v>
      </c>
      <c r="H50" s="110"/>
      <c r="I50" s="69">
        <f>SUM(I38,I42,I46)</f>
        <v>0</v>
      </c>
      <c r="J50" s="69">
        <f t="shared" si="9"/>
        <v>0</v>
      </c>
      <c r="K50" s="69">
        <f t="shared" si="9"/>
        <v>0</v>
      </c>
      <c r="L50" s="69">
        <f t="shared" si="9"/>
        <v>0</v>
      </c>
      <c r="M50" s="69">
        <f t="shared" si="9"/>
        <v>0</v>
      </c>
      <c r="N50" s="69">
        <f t="shared" si="9"/>
        <v>0</v>
      </c>
      <c r="O50" s="69">
        <f t="shared" si="9"/>
        <v>0</v>
      </c>
      <c r="P50" s="69">
        <f t="shared" si="9"/>
        <v>0</v>
      </c>
      <c r="Q50" s="69">
        <f t="shared" si="9"/>
        <v>0</v>
      </c>
      <c r="R50" s="69">
        <f t="shared" si="9"/>
        <v>0</v>
      </c>
      <c r="S50" s="474"/>
    </row>
    <row r="51" spans="8:18" ht="34.5" customHeight="1">
      <c r="H51" s="287" t="s">
        <v>296</v>
      </c>
      <c r="I51" s="285">
        <f>I49</f>
        <v>0</v>
      </c>
      <c r="J51" s="279">
        <f>I51+J49</f>
        <v>0</v>
      </c>
      <c r="K51" s="279">
        <f aca="true" t="shared" si="10" ref="K51:R51">J51+K49</f>
        <v>0</v>
      </c>
      <c r="L51" s="279">
        <f t="shared" si="10"/>
        <v>0</v>
      </c>
      <c r="M51" s="279">
        <f t="shared" si="10"/>
        <v>0</v>
      </c>
      <c r="N51" s="279">
        <f t="shared" si="10"/>
        <v>0</v>
      </c>
      <c r="O51" s="279">
        <f t="shared" si="10"/>
        <v>0</v>
      </c>
      <c r="P51" s="279">
        <f t="shared" si="10"/>
        <v>0</v>
      </c>
      <c r="Q51" s="279">
        <f t="shared" si="10"/>
        <v>0</v>
      </c>
      <c r="R51" s="279">
        <f t="shared" si="10"/>
        <v>0</v>
      </c>
    </row>
  </sheetData>
  <sheetProtection/>
  <mergeCells count="108">
    <mergeCell ref="A9:A11"/>
    <mergeCell ref="B3:B5"/>
    <mergeCell ref="B9:B11"/>
    <mergeCell ref="B6:B8"/>
    <mergeCell ref="A3:A5"/>
    <mergeCell ref="A6:A8"/>
    <mergeCell ref="A20:A21"/>
    <mergeCell ref="A12:A14"/>
    <mergeCell ref="A18:A19"/>
    <mergeCell ref="B20:B21"/>
    <mergeCell ref="B18:B19"/>
    <mergeCell ref="B12:B14"/>
    <mergeCell ref="D9:D11"/>
    <mergeCell ref="C12:C14"/>
    <mergeCell ref="D20:D21"/>
    <mergeCell ref="D18:D19"/>
    <mergeCell ref="D12:D14"/>
    <mergeCell ref="E3:E5"/>
    <mergeCell ref="D3:D5"/>
    <mergeCell ref="D6:D8"/>
    <mergeCell ref="C6:C8"/>
    <mergeCell ref="C18:C19"/>
    <mergeCell ref="C20:C21"/>
    <mergeCell ref="C3:C5"/>
    <mergeCell ref="C9:C11"/>
    <mergeCell ref="F12:F14"/>
    <mergeCell ref="S3:S5"/>
    <mergeCell ref="S6:S8"/>
    <mergeCell ref="S9:S11"/>
    <mergeCell ref="G6:G8"/>
    <mergeCell ref="E20:E21"/>
    <mergeCell ref="F20:F21"/>
    <mergeCell ref="S20:S21"/>
    <mergeCell ref="G20:G21"/>
    <mergeCell ref="E18:E19"/>
    <mergeCell ref="F3:F5"/>
    <mergeCell ref="G3:G5"/>
    <mergeCell ref="E9:E11"/>
    <mergeCell ref="F9:F11"/>
    <mergeCell ref="G9:G11"/>
    <mergeCell ref="S12:S14"/>
    <mergeCell ref="E12:E14"/>
    <mergeCell ref="E6:E8"/>
    <mergeCell ref="F6:F8"/>
    <mergeCell ref="G12:G14"/>
    <mergeCell ref="G36:G37"/>
    <mergeCell ref="S35:S38"/>
    <mergeCell ref="A35:A38"/>
    <mergeCell ref="B35:B38"/>
    <mergeCell ref="C35:C38"/>
    <mergeCell ref="D35:D38"/>
    <mergeCell ref="F18:F19"/>
    <mergeCell ref="G18:G19"/>
    <mergeCell ref="S18:S19"/>
    <mergeCell ref="S24:S25"/>
    <mergeCell ref="G24:G25"/>
    <mergeCell ref="G35:H35"/>
    <mergeCell ref="S22:S23"/>
    <mergeCell ref="S27:S28"/>
    <mergeCell ref="G27:G28"/>
    <mergeCell ref="G22:G23"/>
    <mergeCell ref="A22:A23"/>
    <mergeCell ref="B22:B23"/>
    <mergeCell ref="F27:F28"/>
    <mergeCell ref="D27:D28"/>
    <mergeCell ref="E35:E38"/>
    <mergeCell ref="C22:C23"/>
    <mergeCell ref="D22:D23"/>
    <mergeCell ref="D24:D25"/>
    <mergeCell ref="C24:C25"/>
    <mergeCell ref="A27:A28"/>
    <mergeCell ref="A24:A25"/>
    <mergeCell ref="B24:B25"/>
    <mergeCell ref="F22:F23"/>
    <mergeCell ref="E22:E23"/>
    <mergeCell ref="E24:E25"/>
    <mergeCell ref="F24:F25"/>
    <mergeCell ref="B27:B28"/>
    <mergeCell ref="C27:C28"/>
    <mergeCell ref="E27:E28"/>
    <mergeCell ref="F35:F38"/>
    <mergeCell ref="A39:A42"/>
    <mergeCell ref="B39:B42"/>
    <mergeCell ref="A43:A46"/>
    <mergeCell ref="B43:B46"/>
    <mergeCell ref="C43:C46"/>
    <mergeCell ref="D43:D46"/>
    <mergeCell ref="C39:C42"/>
    <mergeCell ref="D39:D42"/>
    <mergeCell ref="E47:E50"/>
    <mergeCell ref="A47:A50"/>
    <mergeCell ref="B47:B50"/>
    <mergeCell ref="C47:C50"/>
    <mergeCell ref="D47:D50"/>
    <mergeCell ref="E43:E46"/>
    <mergeCell ref="S47:S50"/>
    <mergeCell ref="E39:E42"/>
    <mergeCell ref="F39:F42"/>
    <mergeCell ref="S39:S42"/>
    <mergeCell ref="G48:G49"/>
    <mergeCell ref="G43:H43"/>
    <mergeCell ref="S43:S46"/>
    <mergeCell ref="G44:G45"/>
    <mergeCell ref="G47:H47"/>
    <mergeCell ref="G39:H39"/>
    <mergeCell ref="G40:G41"/>
    <mergeCell ref="F43:F46"/>
    <mergeCell ref="F47:F50"/>
  </mergeCells>
  <printOptions/>
  <pageMargins left="0.25" right="0.19" top="0.27" bottom="0.25" header="0.17" footer="0.16"/>
  <pageSetup fitToHeight="1" fitToWidth="1" horizontalDpi="600" verticalDpi="600" orientation="landscape" paperSize="9" scale="80" r:id="rId1"/>
  <ignoredErrors>
    <ignoredError sqref="I24:R25 J13:J14 K3:R14 J3:J11 I12:I1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ΛΕΩΝ ΧΡΗΣΤΟΣ</cp:lastModifiedBy>
  <dcterms:created xsi:type="dcterms:W3CDTF">2011-04-18T08:16:20Z</dcterms:created>
  <dcterms:modified xsi:type="dcterms:W3CDTF">2019-03-08T12:40:54Z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